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inska\Desktop\Documents\STATNA POMOC\SCHEMY ŠP a DM   PSK 2021-2027\podnik v ťažkostiach\metodika podnik v tazkostiach\formular 12_2025\"/>
    </mc:Choice>
  </mc:AlternateContent>
  <workbookProtection workbookAlgorithmName="SHA-512" workbookHashValue="8lDFWifmlofB9tQOrhFyZm6BcaeZ9xm7JjZ+xPyJNniIy//3P3pwU4dQllmh7NpCrDLTyE24qlZLr6iulN6ExA==" workbookSaltValue="lAPgGk/qvg5wUHWlpXoRHA==" workbookSpinCount="100000" lockStructure="1"/>
  <bookViews>
    <workbookView xWindow="0" yWindow="0" windowWidth="23040" windowHeight="8040"/>
  </bookViews>
  <sheets>
    <sheet name="Úvod" sheetId="24" r:id="rId1"/>
    <sheet name="NAI" sheetId="11" r:id="rId2"/>
    <sheet name="NBI" sheetId="13" r:id="rId3"/>
    <sheet name="NBII" sheetId="14" r:id="rId4"/>
    <sheet name="NBIII" sheetId="23" r:id="rId5"/>
    <sheet name="NPV" sheetId="20" r:id="rId6"/>
    <sheet name="NCI (PO, RO)" sheetId="17" r:id="rId7"/>
    <sheet name="NJÚS" sheetId="19" r:id="rId8"/>
    <sheet name="NCI (NO)" sheetId="21" r:id="rId9"/>
    <sheet name="NCII (NO)" sheetId="22" r:id="rId10"/>
    <sheet name="Možnosti" sheetId="12" r:id="rId11"/>
  </sheets>
  <externalReferences>
    <externalReference r:id="rId12"/>
  </externalReferences>
  <definedNames>
    <definedName name="Áno">NAI!$E$20</definedName>
    <definedName name="KaR">[1]Úvod!$O$1:$O$5</definedName>
    <definedName name="NS">[1]Úvod!$Q$1:$Q$2</definedName>
    <definedName name="Skupina">[1]Úvod!$P$1:$P$3</definedName>
    <definedName name="Záchrana">[1]Úvod!$N$1:$N$3</definedName>
    <definedName name="Zriaďovateľ">[1]Úvod!$R$1:$R$2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22" l="1"/>
  <c r="G30" i="21"/>
  <c r="G30" i="20"/>
  <c r="G37" i="23"/>
  <c r="G37" i="14"/>
  <c r="G37" i="13"/>
  <c r="G37" i="11"/>
  <c r="G44" i="13" l="1"/>
  <c r="G51" i="23"/>
  <c r="G45" i="11"/>
  <c r="G44" i="11"/>
  <c r="G51" i="11" l="1"/>
  <c r="G52" i="11" s="1"/>
  <c r="G44" i="23" l="1"/>
  <c r="G33" i="23"/>
  <c r="G29" i="14"/>
  <c r="G33" i="13"/>
  <c r="G26" i="19"/>
  <c r="G28" i="19" s="1"/>
  <c r="H40" i="17"/>
  <c r="H41" i="17" s="1"/>
  <c r="G40" i="17"/>
  <c r="G41" i="17" s="1"/>
  <c r="G34" i="17"/>
  <c r="H34" i="17"/>
  <c r="H33" i="17"/>
  <c r="G33" i="17"/>
  <c r="G26" i="17"/>
  <c r="G26" i="20"/>
  <c r="G33" i="14"/>
  <c r="G52" i="23"/>
  <c r="H44" i="21"/>
  <c r="G44" i="21"/>
  <c r="G45" i="21" s="1"/>
  <c r="H44" i="11"/>
  <c r="G44" i="22"/>
  <c r="G45" i="22" s="1"/>
  <c r="H44" i="22"/>
  <c r="H45" i="22" s="1"/>
  <c r="H45" i="21"/>
  <c r="H51" i="23"/>
  <c r="H52" i="23" s="1"/>
  <c r="G51" i="14"/>
  <c r="G52" i="14" s="1"/>
  <c r="H51" i="14"/>
  <c r="H52" i="14" s="1"/>
  <c r="G51" i="13"/>
  <c r="G52" i="13" s="1"/>
  <c r="H51" i="13"/>
  <c r="H52" i="13" s="1"/>
  <c r="G43" i="17" l="1"/>
  <c r="G45" i="17" s="1"/>
  <c r="G32" i="20"/>
  <c r="H51" i="11" l="1"/>
  <c r="H38" i="22"/>
  <c r="G38" i="22"/>
  <c r="G47" i="22" s="1"/>
  <c r="G38" i="21"/>
  <c r="H37" i="22"/>
  <c r="G37" i="22"/>
  <c r="G37" i="21"/>
  <c r="G26" i="22"/>
  <c r="G49" i="22" s="1"/>
  <c r="G26" i="21"/>
  <c r="H38" i="21"/>
  <c r="G45" i="23"/>
  <c r="H37" i="21"/>
  <c r="G29" i="23"/>
  <c r="E15" i="21"/>
  <c r="H44" i="23"/>
  <c r="H45" i="23" s="1"/>
  <c r="G44" i="14"/>
  <c r="G45" i="14" s="1"/>
  <c r="G25" i="23"/>
  <c r="G47" i="21" l="1"/>
  <c r="G49" i="21"/>
  <c r="G54" i="23"/>
  <c r="G56" i="23" s="1"/>
  <c r="H52" i="11"/>
  <c r="H45" i="14"/>
  <c r="G54" i="14" s="1"/>
  <c r="G56" i="14" s="1"/>
  <c r="H44" i="14"/>
  <c r="G45" i="13"/>
  <c r="G29" i="13"/>
  <c r="H44" i="13"/>
  <c r="H45" i="13" s="1"/>
  <c r="G25" i="11"/>
  <c r="G29" i="11"/>
  <c r="G54" i="13" l="1"/>
  <c r="G33" i="11"/>
  <c r="H47" i="11"/>
  <c r="G47" i="11"/>
  <c r="H41" i="11"/>
  <c r="G41" i="11"/>
  <c r="G25" i="13"/>
  <c r="H45" i="11"/>
  <c r="G54" i="11" s="1"/>
  <c r="G56" i="13" l="1"/>
  <c r="G56" i="11"/>
  <c r="G41" i="13"/>
  <c r="G47" i="13"/>
  <c r="G28" i="17" l="1"/>
  <c r="E15" i="17"/>
  <c r="E15" i="20"/>
  <c r="E18" i="20" s="1"/>
  <c r="E15" i="23"/>
  <c r="E15" i="19"/>
  <c r="G41" i="14"/>
  <c r="G47" i="14"/>
  <c r="G47" i="23"/>
  <c r="G30" i="17"/>
  <c r="G36" i="17"/>
  <c r="E18" i="21"/>
  <c r="E22" i="21" s="1"/>
  <c r="E15" i="22"/>
  <c r="E18" i="22" s="1"/>
  <c r="E22" i="22" s="1"/>
  <c r="E15" i="14"/>
  <c r="E18" i="14" s="1"/>
  <c r="E22" i="14" s="1"/>
  <c r="E15" i="11"/>
  <c r="E15" i="13"/>
  <c r="H47" i="23"/>
  <c r="H41" i="23"/>
  <c r="G41" i="23"/>
  <c r="G34" i="22"/>
  <c r="H40" i="22"/>
  <c r="G40" i="22"/>
  <c r="H34" i="22"/>
  <c r="G34" i="21"/>
  <c r="H40" i="21"/>
  <c r="G40" i="21"/>
  <c r="H34" i="21"/>
  <c r="E18" i="11" l="1"/>
  <c r="E22" i="11" s="1"/>
  <c r="G24" i="11" s="1"/>
  <c r="G28" i="22"/>
  <c r="G24" i="21"/>
  <c r="G32" i="21"/>
  <c r="G28" i="21"/>
  <c r="G24" i="14"/>
  <c r="G39" i="14"/>
  <c r="E18" i="23"/>
  <c r="E22" i="23" s="1"/>
  <c r="G24" i="23" s="1"/>
  <c r="E18" i="13"/>
  <c r="E22" i="13" s="1"/>
  <c r="G24" i="13" s="1"/>
  <c r="G32" i="22" l="1"/>
  <c r="G24" i="22"/>
  <c r="G39" i="23"/>
  <c r="G39" i="13"/>
  <c r="G39" i="11"/>
  <c r="H36" i="17"/>
  <c r="H30" i="17"/>
  <c r="H47" i="14"/>
  <c r="H41" i="14"/>
  <c r="G25" i="14"/>
  <c r="H47" i="13"/>
  <c r="H41" i="13"/>
</calcChain>
</file>

<file path=xl/sharedStrings.xml><?xml version="1.0" encoding="utf-8"?>
<sst xmlns="http://schemas.openxmlformats.org/spreadsheetml/2006/main" count="715" uniqueCount="259">
  <si>
    <t>Výber právnej formy a spôsobu vedenia účtovníctva</t>
  </si>
  <si>
    <t>Právna forma:</t>
  </si>
  <si>
    <t>Prijatá pomoc na záchranu alebo reštrukturalizáciu podniku</t>
  </si>
  <si>
    <t>Rozdiel majetku a záväzkov (r. 15 - r. 20)</t>
  </si>
  <si>
    <t>Rozdiel príjmov a výdavkov (r. 04 - r. 11)</t>
  </si>
  <si>
    <t>Úroky</t>
  </si>
  <si>
    <t>Odpisy dlhodobého nehmotného majetku a dlhodobého hmotného majetku</t>
  </si>
  <si>
    <t>Je zriaďovateľ, podľa § 19 zákona č. 583/2004 Z. z. o rozpočtových pravidlách územnej samosprávy a o zmene a doplnení niektorých zákonov v znení neskorších predpisov, v nútenej správe?</t>
  </si>
  <si>
    <t>Je jednotka územnej samosprávy v súlade s ustanoveniami § 19 zákona č. 583/2004 Z.z. o rozpočtových pravidlách územnej samosprávy a o zmene a doplnení niektorých zákonov v nútenej správe?</t>
  </si>
  <si>
    <t>Test podniku v ťažkostiach</t>
  </si>
  <si>
    <t>IČO:</t>
  </si>
  <si>
    <t>Posledný uzavretý účtovný rok:</t>
  </si>
  <si>
    <t>Je žiadateľ/partner malý alebo stredný podnik (MSP)?</t>
  </si>
  <si>
    <t>Vyber možnosť</t>
  </si>
  <si>
    <t>Áno</t>
  </si>
  <si>
    <t>Nie</t>
  </si>
  <si>
    <t>Existuje žiadateľ menej ako 3 roky?</t>
  </si>
  <si>
    <t>Spoločnosť s ručením obmedzeným</t>
  </si>
  <si>
    <t>Akciová spoločnosť</t>
  </si>
  <si>
    <t>Jednoduchá spoločnosť na akcie</t>
  </si>
  <si>
    <t>Družstvo</t>
  </si>
  <si>
    <t>Je žiadateľ súčasťou skupiny podnikov?</t>
  </si>
  <si>
    <t>Zdroj</t>
  </si>
  <si>
    <t>Kritérium A</t>
  </si>
  <si>
    <t>S_80</t>
  </si>
  <si>
    <t>S_81</t>
  </si>
  <si>
    <t>Vlastné imanie</t>
  </si>
  <si>
    <t>Základné imanie</t>
  </si>
  <si>
    <t>Emisné ážio</t>
  </si>
  <si>
    <t>S_85</t>
  </si>
  <si>
    <t>Je kritérium A splnené?</t>
  </si>
  <si>
    <t>Kritérium B</t>
  </si>
  <si>
    <t>S_100</t>
  </si>
  <si>
    <t>Výsledok hospodárenia minulých rokov</t>
  </si>
  <si>
    <t>S_97</t>
  </si>
  <si>
    <t>Modifikované vlastné imanie</t>
  </si>
  <si>
    <t>Kritérium C</t>
  </si>
  <si>
    <t>Je kritérium B splnené?</t>
  </si>
  <si>
    <t>Je kritérium C splnené?</t>
  </si>
  <si>
    <t>Relevantné kritéria pre vyplnenie</t>
  </si>
  <si>
    <t>Zdroj: malá a veľká ÚJ</t>
  </si>
  <si>
    <t>Zdroj: mikro ÚJ</t>
  </si>
  <si>
    <t>Vyhlásený konkurz</t>
  </si>
  <si>
    <t>Zastavené konkurzné konanie pre nedostatok majetku</t>
  </si>
  <si>
    <t>Zrušený konkurz pre nedostatok majetku</t>
  </si>
  <si>
    <t>Začaté konkurzné konanie</t>
  </si>
  <si>
    <t>Odpisy</t>
  </si>
  <si>
    <t>Nákladové úroky</t>
  </si>
  <si>
    <t>RELEVANTNÉ</t>
  </si>
  <si>
    <t>Je kritérium D splnené?</t>
  </si>
  <si>
    <t>Kritérium D</t>
  </si>
  <si>
    <t>Kritérium E</t>
  </si>
  <si>
    <t>S_25</t>
  </si>
  <si>
    <t>S_26</t>
  </si>
  <si>
    <t>S_32</t>
  </si>
  <si>
    <t>S_33</t>
  </si>
  <si>
    <t>Celkové záväzky podniku</t>
  </si>
  <si>
    <t>S_101</t>
  </si>
  <si>
    <t>S_34</t>
  </si>
  <si>
    <t>Miera zadĺženosti</t>
  </si>
  <si>
    <t>E.I - miera zadlženosti podniku</t>
  </si>
  <si>
    <t>VZaS_21</t>
  </si>
  <si>
    <t>VZaS_14</t>
  </si>
  <si>
    <t>VZaS_49</t>
  </si>
  <si>
    <t>VZaS_31</t>
  </si>
  <si>
    <t>E.II - úrokové krytie</t>
  </si>
  <si>
    <t>Ukazateľ úrokového krytia</t>
  </si>
  <si>
    <t>Je kritérium E splnené?</t>
  </si>
  <si>
    <t>Je žiadateľ podnikom v ťažkostiach (je splnené niektoré z relevantnýchch kritérií A až E)?</t>
  </si>
  <si>
    <t>Právna forma I.</t>
  </si>
  <si>
    <t>Komanditná spoločnosť</t>
  </si>
  <si>
    <t>Verejná obchodná spoločnosť</t>
  </si>
  <si>
    <t>Rozpočtová organizácia</t>
  </si>
  <si>
    <t>Príspevková organizácia</t>
  </si>
  <si>
    <t>Sú v skupine podniky, ktoré podliehajú kritériu A (tj. podnik má základný kapitál alebo minimálnu kapitálovú požiadavku a spoločníci majú obmedzené ručenie, s. r. o., a. s., j. s. a.)?</t>
  </si>
  <si>
    <t xml:space="preserve">Sú v skupine podniky, ktoré podliehajú kritériu B (tj. niektorí zo spoločníkov plne ručí za záväzky a podnik má minimálny kapitálový požiadavok, k. s., v. o. s., fyzická osoba podnikateľ - účtujúci v systéme podvojného účtovníctva)?		</t>
  </si>
  <si>
    <t>Podlieha skupina podnikov, ktorou je žiadateľ súčasťou konsolidácii?</t>
  </si>
  <si>
    <t>Je žiadateľ podnikom v ťažkostiach (je splnené kritérium C)?</t>
  </si>
  <si>
    <t>Jednotka územnej samosprávy je v nútenej správe</t>
  </si>
  <si>
    <t>Jednotka územnej samosprávy nie je v nútenej správe</t>
  </si>
  <si>
    <t>Obec</t>
  </si>
  <si>
    <t>Mesto</t>
  </si>
  <si>
    <t>Samosprávny kraj</t>
  </si>
  <si>
    <t>Je žiadateľ podnikom v ťažkostiach (je splnené niektoré z relevantnýchch kritérií C až D)?</t>
  </si>
  <si>
    <t>S_073</t>
  </si>
  <si>
    <t>S_061</t>
  </si>
  <si>
    <t>VZaS_25</t>
  </si>
  <si>
    <t>VZaS_19</t>
  </si>
  <si>
    <t>VZaS_75</t>
  </si>
  <si>
    <t>Je žiadateľ podnikom v ťažkostiach (je splnené niektoré z relevantnýchch kritérií C až E)?</t>
  </si>
  <si>
    <t>Občianske združenie - podvojné účtovníctvo</t>
  </si>
  <si>
    <t>Záujmové združenie právnických osôb - podvojné účtovníctvo</t>
  </si>
  <si>
    <t>Cirkev a náboženská spoločonosť - podvojné účtovníctvo</t>
  </si>
  <si>
    <t>Nadácia - podvojné účtovníctvo</t>
  </si>
  <si>
    <t>Neinvestičný fond - podvojné účtovníctvo</t>
  </si>
  <si>
    <t>Ďalšie právnické osoby (verejné vysoké školy, spoločenstvá vlastníkov bytov a nebytových priestorov a pod.) - podvojné účtovníctvo</t>
  </si>
  <si>
    <t>Občianske združenie - jednoduché účtovníctvo</t>
  </si>
  <si>
    <t>Záujmové združenie právnických osôb - jednoduché účtovníctvo</t>
  </si>
  <si>
    <t>Cirkev a náboženská spoločonosť - jednoduché účtovníctvo</t>
  </si>
  <si>
    <t>Nadácia - jednoduché účtovníctvo</t>
  </si>
  <si>
    <t>Neinvestičný fond - jednoduché účtovníctvo</t>
  </si>
  <si>
    <t>Ďalšie právnické osoby (verejné vysoké školy, spoločenstvá vlastníkov bytov a nebytových priestorov a pod.) - jednoduché účtovníctvo</t>
  </si>
  <si>
    <t>Nezisková organizácia poskytujúca všeobecne prospešné služby - podvojné účtovníctvo</t>
  </si>
  <si>
    <t>Nezisková organizácia poskytujúca všeobecne prospešné služby - jednoduché účtovníctvo</t>
  </si>
  <si>
    <t>MaZ_16</t>
  </si>
  <si>
    <t>MaZ_17</t>
  </si>
  <si>
    <t>Doplňujúci údaj</t>
  </si>
  <si>
    <t>PaV_26 + nákladové úroky + odpisy</t>
  </si>
  <si>
    <t>Fyzická osoba podnikateľ - daňová evidencia</t>
  </si>
  <si>
    <t>T1a_St2_R1 +
T1a_St2_R2 +
T1a_St2_R3 +
T1a_St2_R4 -
T1a_St2_R5</t>
  </si>
  <si>
    <t>T1_St1_R10 +
T1_St1_R13 -
T1_St2_R10 -
T1_St2_R13</t>
  </si>
  <si>
    <t>T1a_St2_R5</t>
  </si>
  <si>
    <t>Spoločnosť s ručením obmedzeným - podvojné účtovníctvo</t>
  </si>
  <si>
    <t>Akciová spoločnosť - podvojné účtovníctvo</t>
  </si>
  <si>
    <t>Jednoduchá spoločnosť na akcie - podvojné účtovníctvo</t>
  </si>
  <si>
    <t>Družstvo - podvojné účtovníctvo</t>
  </si>
  <si>
    <t>Fyzická osoba podnikateľ - podvojné účtovníctvo</t>
  </si>
  <si>
    <t>Komanditná spoločnosť - podvojné účtovníctvo</t>
  </si>
  <si>
    <t>Verejná obchodná spoločnosť - podvojné účtovníctvo</t>
  </si>
  <si>
    <t>Fyzická osoba podnikateľ - jednoduché účtovníctvo</t>
  </si>
  <si>
    <t>Fyzická osoba podnikateľ - paušálne výdavky</t>
  </si>
  <si>
    <t>Výsledok hospodárenia za účtovné obdobie</t>
  </si>
  <si>
    <t>Akumulovaná strata</t>
  </si>
  <si>
    <t>EBITDA</t>
  </si>
  <si>
    <t>S_100 + S_97</t>
  </si>
  <si>
    <t>Vlastné imanie + Akumulovaná strata</t>
  </si>
  <si>
    <t>VZaS_56 + VZaS_49 + VZaS_21</t>
  </si>
  <si>
    <t>Malá a veľká ÚJ</t>
  </si>
  <si>
    <t>Mikro ÚJ</t>
  </si>
  <si>
    <t>Dopľnujúci údaj</t>
  </si>
  <si>
    <t>S_33 + S_32</t>
  </si>
  <si>
    <t>Vlastné imanie + akumulovaná strata</t>
  </si>
  <si>
    <t>VZaS_35 + VZaS_31 + VZaS_14</t>
  </si>
  <si>
    <t>Výsledok hospodárenia za účtovné obdobie + nákladové úroky + odpisy</t>
  </si>
  <si>
    <t>S_126</t>
  </si>
  <si>
    <t>S_116</t>
  </si>
  <si>
    <t>VZaS_030</t>
  </si>
  <si>
    <t>VZaS_135 +
VZaS_042 +
VZaS_030</t>
  </si>
  <si>
    <t>VZaS_042</t>
  </si>
  <si>
    <t>VZaS_75 + VZaS_19 + VZaS_25</t>
  </si>
  <si>
    <t>MaZ_20</t>
  </si>
  <si>
    <t>MaZ_21</t>
  </si>
  <si>
    <t>PaV_12</t>
  </si>
  <si>
    <t>PaV_12 + nákladové úroky + odpisy</t>
  </si>
  <si>
    <t>UZMUJv14_1</t>
  </si>
  <si>
    <t>UZPODv14_1</t>
  </si>
  <si>
    <t>UZFOv14_1</t>
  </si>
  <si>
    <t>UZNOv21_1</t>
  </si>
  <si>
    <t>UZNUJv21_1</t>
  </si>
  <si>
    <t>Daňové priznanie FO, typ B, IV oddiel</t>
  </si>
  <si>
    <t>Súvaha Úč ROPO SFOV 1-01, Výkaz ziskov a strát Úč ROPO SFOV 2-01</t>
  </si>
  <si>
    <t>Je žiadateľ podnikom v ťažkostiach (je splnené niektoré z relevantnýchch kritérií B až E)?</t>
  </si>
  <si>
    <t>Dátum zostavovania testu:</t>
  </si>
  <si>
    <t>Rozpočtové a príspevkové organizácie sa posudzujú ako veľký podnik.</t>
  </si>
  <si>
    <t>Doba existencie rozpočtovej a príspevkovej organizácie je irelevantná.</t>
  </si>
  <si>
    <t>Veľkosť žiadateľa je pri jednotkách územnej samosprávy irelevantná.</t>
  </si>
  <si>
    <t>-</t>
  </si>
  <si>
    <t>Fyzická osoba podnikateľ</t>
  </si>
  <si>
    <t>PaV_26</t>
  </si>
  <si>
    <t>Záväzky celkom (súčet r. 12 a r.15)</t>
  </si>
  <si>
    <t>Rozdiel majetku a záväzkov (r. 11 - r.16)</t>
  </si>
  <si>
    <t>Vlastné imanie (r. 062+ r. 067 + r. 071 + r. 072)</t>
  </si>
  <si>
    <t>Záväzky (r. 074 + r. 078 + r. 086 + r. 096)</t>
  </si>
  <si>
    <t xml:space="preserve">Odpisy dlhodobého nehmotného majetku a dlhodobého hmotného majetku </t>
  </si>
  <si>
    <t>Zriaďovateľ je v nútenej správe</t>
  </si>
  <si>
    <t>Zriaďovateľ nie je v nútenej správe</t>
  </si>
  <si>
    <t>VZaS_135</t>
  </si>
  <si>
    <t>Vlastné imanie (r. 117 + r. 120 + r. 123)</t>
  </si>
  <si>
    <t>Záväzky súčet (r. 127 + r. 132 + r. 140 + r. 151 + r. 173)</t>
  </si>
  <si>
    <t>VZaS_30</t>
  </si>
  <si>
    <t>VZaS_42</t>
  </si>
  <si>
    <t>Kritéria C, E</t>
  </si>
  <si>
    <t xml:space="preserve">Rozdiel majetku a záväzkov (r. 15 - r. 20) </t>
  </si>
  <si>
    <t xml:space="preserve">Záväzky celkom súčet (r. 16 až r. 19) </t>
  </si>
  <si>
    <t>Vlastné imanie (r. 81 + r. 85 + r. 86 + r. 87 + r. 90 + r. 93 + r. 97 + r. 100) / Vlastné imanie (r. 26 + r. 29 + r. 30 + r. 31 + r. 32 + r. 33)</t>
  </si>
  <si>
    <t>Záväzky (r. 102 + r. 118 + r. 121 + r. 122 + r. 136 + r. 139 + r. 140) / Záväzky (r. 35 + r. 36 + r. 37 + r. 38 + r. 43 + r. 44 + r. 45)</t>
  </si>
  <si>
    <t>Odpisy a opravné položky k dlhodobému nehmotnému majetku a dlhodobému hmotnému majetku (r. 22 + r. 23) / Odpisy a opravné položky k dlhodobému nehmotnému majetku a dlhodobému hmotnému majetku (551, (+/-) 553)</t>
  </si>
  <si>
    <t>Nákladové úroky (r. 50 + r. 51) / Nákladové úroky (562)</t>
  </si>
  <si>
    <t>VZaS_56</t>
  </si>
  <si>
    <t>VZaS_35</t>
  </si>
  <si>
    <t>Názov žiadateľa:</t>
  </si>
  <si>
    <t>Sídlo žiadateľa:</t>
  </si>
  <si>
    <t>– predstavuje údaj z účtovnej evidencie, ktorý sa nenachádza vo výkazoch účtovnej závierky</t>
  </si>
  <si>
    <t>S</t>
  </si>
  <si>
    <t>VZaS</t>
  </si>
  <si>
    <t>MaZ</t>
  </si>
  <si>
    <t>PaV</t>
  </si>
  <si>
    <t>– predstavuje výkaz účtovnej závierky „Súvaha“ (číslo za písmenom predstavuje príslušný riadok výkazu obsahujúci údaje na posúdenie)</t>
  </si>
  <si>
    <t>– predstavuje výkaz účtovnej závierky „Výkaz ziskov a strát“ (číslo za písmenom predstavuje príslušný riadok výkazu obsahujúci údaje na posúdenie)</t>
  </si>
  <si>
    <t>– predstavuje výkaz účtovnej závierky „Výkaz o majetku a záväzkoch“ (číslo za písmenom predstavuje príslušný riadok výkazu obsahujúci údaje na posúdenie)</t>
  </si>
  <si>
    <t>– predstavuje výkaz účtovnej závierky „Výkaz o príjmoch a výdavkoch“ (číslo za písmenom predstavuje príslušný riadok výkazu obsahujúci údaje na posúdenie)</t>
  </si>
  <si>
    <t>NÚ</t>
  </si>
  <si>
    <t>– nákladový úrok</t>
  </si>
  <si>
    <t>T1</t>
  </si>
  <si>
    <t>T1a</t>
  </si>
  <si>
    <t xml:space="preserve">St </t>
  </si>
  <si>
    <t>– predstavuje tabuľku T1 daňového výkazu (číslo za písmenom predstavuje poradie stĺpca v tabuľke)</t>
  </si>
  <si>
    <t>– predstavuje tabuľka T1a daňového výkazu (číslo za písmenom predstavuje poradie stĺpca v tabuľke)</t>
  </si>
  <si>
    <t>– predstavuje stĺpec v príslušnej tabuľke (číslo za písmenom predstavuje poradie stĺpca v tabuľke)</t>
  </si>
  <si>
    <t>R</t>
  </si>
  <si>
    <t>– predstavuje riadok v príslušnom stĺpci (číslo za písmenom predstavuje poradie riadku obsahujúceho údaje na posúdenie)</t>
  </si>
  <si>
    <t>– predstavuje hospodársky výsledok podniku za účtovné obdobie pred zdanením navýšený o nákladové úroky, odpisy a opravné položky</t>
  </si>
  <si>
    <t>ÚJ</t>
  </si>
  <si>
    <t>– účtovná jednotka</t>
  </si>
  <si>
    <t>Vysvetlivky</t>
  </si>
  <si>
    <t>Spoločnosť s ručením obmedzeným, Akciová spoločnosť, Jednoduchá spoločnosť na akcie, Družstvo - podvojné účtovníctvo (NAI)</t>
  </si>
  <si>
    <t>Komanditná spoločnosť, Verejná obchodná spoločnosť, Fyzická osoba podnikateľ - podvojné účtovníctvo (NBI)</t>
  </si>
  <si>
    <t>Fyzická osoba podnikateľ - jednoduché účtovníctvo (NBII)</t>
  </si>
  <si>
    <t>Fyzická osoba podnikateľ - daňová evidencia (NBIII)</t>
  </si>
  <si>
    <t>Fyzická osoba podnikateľ - paušálne výdavky (NPV)</t>
  </si>
  <si>
    <t>Príspevková organizácia, rozpočtová organizácia (NCI (PO, RO)</t>
  </si>
  <si>
    <t>Obec, Mesto, Samosprávny kraj (NJÚS)</t>
  </si>
  <si>
    <t>Register úpadcov</t>
  </si>
  <si>
    <t>Register úpadcov, IS SEMP, žiadateľ</t>
  </si>
  <si>
    <t>Žiadateľ, webová stránka žiadateľa</t>
  </si>
  <si>
    <t>Výsledok hospodárenia za účtovné obdobie pred zdanením (+/-) (r. 27 + r. 55) / Výsledok hospodárenia za účtovné obdobie pred zdanením (+/-) (r. 18 + r. 34) (* Strata sa uvádza s negatívnym znamienkom.)</t>
  </si>
  <si>
    <t>Základné imanie súčet (r. 82 až r. 84) / Základné imanie (r. 27 + r. 28) (* Ak žiadateľ nevytvára základný kapitál ponechá sa nevyplnené.)</t>
  </si>
  <si>
    <t>Emisné ážio (412) (* Ak žiadateľ nevytvára emisné ážio, ponechá sa nevyplnené.)</t>
  </si>
  <si>
    <t>Výsledok hospodárenia za účtovné obdobie po zdanení (+/-) r. 01 - (r. 81 + r. 85 + r. 86 + r. 87 + r. 90 + r. 93 + r. 97 + r. 101 + r. 141) / Výsledok hospodárenia za účtovné obdobie po zdanení (+/-) r. 01 - (r. 26 + r. 29 + r. 30 + r. 31 + r. 32 + r. 34) (* Strata sa uvádza s negatívnym znamienkom.)</t>
  </si>
  <si>
    <t>Výsledok hospodárenia minulých rokov (r. 98 + r. 99)/Nerozdelený zisk alebo neuhradená strata minulých rokov (428, /-/429) (* Strata sa uvádza s negatívnym znamienkom.)</t>
  </si>
  <si>
    <t>Rozdiel príjmov a výdavkov (r. 04 - r. 11) (* Strata sa uvádza s negatívnym znamienkom.)</t>
  </si>
  <si>
    <t>Výsledok hospodárenia pred zdanením (r. 134 - r. 064) (+/-) (* Strata sa uvádza s negatívnym znamienkom.)</t>
  </si>
  <si>
    <t>Výsledok hospodárenia pred zdanením (r. 74 - r. 38) (* Strata sa uvádza s negatívnym znamienkom.)</t>
  </si>
  <si>
    <t>Rozdiel príjmov a výdavkov (r. 16 - r. 25) (* Strata sa uvádza s negatívnym znamienkom.)</t>
  </si>
  <si>
    <t>Dátum vzniku (dd.mm.rrrr):</t>
  </si>
  <si>
    <t>Jednotky územnej samosprávy sa posudzujú ako veľký podnik.</t>
  </si>
  <si>
    <t>Malý podnik</t>
  </si>
  <si>
    <t>Stredný podnik</t>
  </si>
  <si>
    <t>Veľký podnik</t>
  </si>
  <si>
    <t>Mikropodnik</t>
  </si>
  <si>
    <t>Je pomer dlhu k vlastnému kapitálu vyšší ako 7,5 alebo je hodnota vlastného imania menšia alebo rovná nule?</t>
  </si>
  <si>
    <t>Začiatok referenčného účtovného obdobia (bežného účtovného obdobia) (dd.mm.rrrr):</t>
  </si>
  <si>
    <t>Koniec referenčného účtovného obdobia (bežného účtovného obdobia) (dd.mm.rrrr):</t>
  </si>
  <si>
    <t>Výsledok hospodárenia za účtovné obdobie (*Strata sa uvádza s negatívnym znamienkom.)</t>
  </si>
  <si>
    <t>Výsledok hospodárenia minulých rokov (*Strata sa uvádza s negatívnym znamienkom.)</t>
  </si>
  <si>
    <t>Je hodnota nákladových úrokov nula?</t>
  </si>
  <si>
    <t>Je ukazovateľ úrokového krytia menší ako 1,0?</t>
  </si>
  <si>
    <t>Kritéria C, D</t>
  </si>
  <si>
    <t>Je konsolidácia na úrovni jednotky územnej samosprávy?</t>
  </si>
  <si>
    <t>Občianske združenie, Záujmové združenie právnických osôb, Cirkev a náboženská spoločonosť, Nezisková organizácia poskytujúca všeobecne prospešné služby, Nadácia, Neinvestičný fond, Ďalšie právnické osoby (verejné vysoké školy, spoločenstvá vlastníkov bytov</t>
  </si>
  <si>
    <t>Áno- je potrebné vyplniť len časť III.C tohto formulára</t>
  </si>
  <si>
    <t>Výsledok hospodárenia za účtovné obdobie pred zdanení (* Strata sa uvádza s negatívnym znamienkom.)</t>
  </si>
  <si>
    <t>Výsledok hospodárenia za účtovné obdobie + NÚ + odpisy</t>
  </si>
  <si>
    <t>RO/PO- zriaďovateľ je v nútenej správe</t>
  </si>
  <si>
    <t>Áno- Je potrebné vyplniť III. časť tohto formulára z výkazu konsolidovanej účtovnej závierky na úrovni právneho subjektu, ktorý konsoliduje</t>
  </si>
  <si>
    <t>Nie- Je potrebné vyplniť III. časť tohto formulára za všetky jednotlivé účtovné jednotky, ktoré tvoria so žiadateľom skupinu</t>
  </si>
  <si>
    <t>Nie- Je potrebné vyplniť III. časť tohto formulára za všetky jednotlivé účtovné jednotky, ktoré tvoria so žiadateľom skupinu (vrátane jednotky územnej samosprávy)</t>
  </si>
  <si>
    <t xml:space="preserve">Je na majetok, resp. na samotného žiadateľa:	</t>
  </si>
  <si>
    <t>Žiadateľ sa nenachádza ani v jednej z uvedených situácií</t>
  </si>
  <si>
    <t>Ak, bola žiadateľovi poskytnutá pomoc na záchranu alebo reštrukturalizáciu</t>
  </si>
  <si>
    <t>Je na majetok, resp. na samotného žiadateľa:
a) začaté konkurzné konanie,
b) vyhlásený konkurz,
c) zastavené konkurzné konanie pre nedostatok majetku,
d) zrušený konkurz pre nedostatok majetku,
Žiadateľ uvedie v bielej bunke tú situáciu, ktorá nastala, ak táto situácia stále trvá.
V prípade, ak situácia nenastala, resp. už netrvá (žiadateľ prešiel ozdravným režimom) uvedie v bielej bunke možnosť: "žiadateľ sa nenachádza ani v jednej z uvedených situácií"</t>
  </si>
  <si>
    <t>Ak, bola žiadateľovi poskytnutá pomoc na záchranu alebo reštrukturalizáciu a:</t>
  </si>
  <si>
    <t>Žiadateľ neuhradil úver alebo nevypovedal záruku</t>
  </si>
  <si>
    <t>Žiadateľ stále podlieha reštrukturalizačnému plánu</t>
  </si>
  <si>
    <t>NJÚS- jednotka územnej samosprávy je v nútenej správe</t>
  </si>
  <si>
    <t>Je žiadateľ mikro, malý, stredný podnik (MSP), alebo veľký podnik?                                                                    Veľkostná kategória žiadateľa sa stanoví/overí v zmysle prílohy I nariadenia GBER „Definícia MSP“, na základe ktorej sú vymedzené pojmy a podmienky pre stanovenie veľkosti podniku, po zohľadnení typov vzájomných vzťahov (partnerstva a/alebo prepojenosti) s inými subjektmi, a so zohľadnením počtu pracovníkov a finančných limitov určujúcich tak kategóriu žiadateľa ako mikropodniku, malého a stredného podniku alebo veľkého podniku.                                                                   Metodika posúdenia MSP/Veľký podnik: https://www.employment.gov.sk/sk/sekcia-fondov-eu/programove-obdobie-2021-2027/statna-pomoc/metodicke-dokumenty/</t>
  </si>
  <si>
    <t>Áno- Je potrebné individuálne posúdenie skupiny</t>
  </si>
  <si>
    <t>Je žiadateľ súčasťou skupiny podnikov, ktoré spolu tvoria "hospodársku jednotku"?                             Ak žiadateľ patrí alebo tvorí skupinu podnikov, ktoré spolu tvoria "hospodársku jednotku", posúdenie/ overenie sa vykoná individuálne.</t>
  </si>
  <si>
    <t>Je žiadateľ súčasťou skupiny podnikov, ktoré spolu tvoria "hospodársku jednotku"?                             Ak žiadateľ patrí alebo tvorí skupinu podnikov, ktoré spolu tvoria "hospodársku jednotku", posúdenie/overenie sa vykoná individuálne.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</si>
</sst>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7">
    <font>
      <sz val="12"/>
      <color theme="1"/>
      <name val="Aptos Narrow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12"/>
      <color theme="1"/>
      <name val="Arial Narrow"/>
      <family val="2"/>
    </font>
    <font>
      <sz val="12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i/>
      <sz val="12"/>
      <name val="Arial Narrow"/>
      <family val="2"/>
    </font>
    <font>
      <u/>
      <sz val="12"/>
      <color theme="10"/>
      <name val="Aptos Narrow"/>
      <family val="2"/>
      <charset val="238"/>
      <scheme val="minor"/>
    </font>
    <font>
      <sz val="12"/>
      <color rgb="FF000000"/>
      <name val="Arial Narrow"/>
      <family val="2"/>
    </font>
    <font>
      <b/>
      <sz val="14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 Narrow"/>
      <family val="2"/>
    </font>
    <font>
      <u/>
      <sz val="10"/>
      <color theme="10"/>
      <name val="Arial Narrow"/>
      <family val="2"/>
    </font>
    <font>
      <sz val="10"/>
      <color rgb="FF000000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ptos Narrow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8" fillId="0" borderId="0" applyNumberFormat="0" applyFill="0" applyBorder="0" applyAlignment="0" applyProtection="0"/>
  </cellStyleXfs>
  <cellXfs count="151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3" fontId="3" fillId="0" borderId="11" xfId="0" applyNumberFormat="1" applyFont="1" applyBorder="1" applyAlignment="1" applyProtection="1">
      <alignment horizontal="right" vertical="center"/>
      <protection locked="0"/>
    </xf>
    <xf numFmtId="0" fontId="3" fillId="0" borderId="11" xfId="0" applyFont="1" applyBorder="1" applyAlignment="1">
      <alignment horizontal="left" vertical="center" wrapText="1"/>
    </xf>
    <xf numFmtId="0" fontId="3" fillId="6" borderId="0" xfId="0" applyFont="1" applyFill="1"/>
    <xf numFmtId="0" fontId="3" fillId="6" borderId="0" xfId="0" applyFont="1" applyFill="1" applyAlignment="1">
      <alignment wrapText="1"/>
    </xf>
    <xf numFmtId="0" fontId="12" fillId="0" borderId="11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left" vertical="center" wrapText="1"/>
    </xf>
    <xf numFmtId="0" fontId="13" fillId="0" borderId="11" xfId="3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0" fillId="6" borderId="0" xfId="0" applyFont="1" applyFill="1" applyAlignment="1">
      <alignment wrapText="1"/>
    </xf>
    <xf numFmtId="0" fontId="4" fillId="6" borderId="0" xfId="0" applyFont="1" applyFill="1" applyAlignment="1">
      <alignment vertical="center" wrapText="1"/>
    </xf>
    <xf numFmtId="0" fontId="4" fillId="6" borderId="0" xfId="0" applyFont="1" applyFill="1" applyAlignment="1">
      <alignment vertical="center"/>
    </xf>
    <xf numFmtId="0" fontId="3" fillId="6" borderId="0" xfId="0" applyFont="1" applyFill="1" applyAlignment="1">
      <alignment vertical="center"/>
    </xf>
    <xf numFmtId="0" fontId="3" fillId="6" borderId="0" xfId="0" applyFont="1" applyFill="1" applyAlignment="1">
      <alignment vertical="center" wrapText="1"/>
    </xf>
    <xf numFmtId="0" fontId="3" fillId="6" borderId="0" xfId="0" applyFont="1" applyFill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6" borderId="0" xfId="0" applyFont="1" applyFill="1" applyAlignment="1">
      <alignment horizontal="left" vertical="center"/>
    </xf>
    <xf numFmtId="0" fontId="3" fillId="6" borderId="0" xfId="0" applyFont="1" applyFill="1" applyAlignment="1">
      <alignment horizont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0" fillId="6" borderId="0" xfId="0" applyFill="1"/>
    <xf numFmtId="0" fontId="5" fillId="6" borderId="0" xfId="0" applyFont="1" applyFill="1" applyAlignment="1">
      <alignment horizontal="left" vertical="center"/>
    </xf>
    <xf numFmtId="0" fontId="5" fillId="6" borderId="0" xfId="0" applyFont="1" applyFill="1" applyAlignment="1">
      <alignment horizontal="center"/>
    </xf>
    <xf numFmtId="0" fontId="15" fillId="6" borderId="0" xfId="0" applyFont="1" applyFill="1"/>
    <xf numFmtId="0" fontId="15" fillId="6" borderId="0" xfId="0" applyFont="1" applyFill="1" applyAlignment="1">
      <alignment vertical="center"/>
    </xf>
    <xf numFmtId="3" fontId="3" fillId="0" borderId="11" xfId="0" applyNumberFormat="1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>
      <alignment vertical="center"/>
    </xf>
    <xf numFmtId="3" fontId="3" fillId="0" borderId="11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 vertical="center"/>
    </xf>
    <xf numFmtId="164" fontId="3" fillId="0" borderId="11" xfId="0" applyNumberFormat="1" applyFont="1" applyBorder="1" applyAlignment="1">
      <alignment horizontal="center" vertical="center"/>
    </xf>
    <xf numFmtId="0" fontId="9" fillId="6" borderId="0" xfId="0" applyFont="1" applyFill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14" fillId="0" borderId="12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/>
    </xf>
    <xf numFmtId="0" fontId="11" fillId="0" borderId="11" xfId="0" applyFont="1" applyBorder="1" applyAlignment="1">
      <alignment horizontal="center" vertical="center" wrapText="1"/>
    </xf>
    <xf numFmtId="0" fontId="16" fillId="0" borderId="11" xfId="3" applyFont="1" applyFill="1" applyBorder="1" applyAlignment="1">
      <alignment horizontal="center" vertical="center" wrapText="1"/>
    </xf>
    <xf numFmtId="0" fontId="13" fillId="0" borderId="11" xfId="3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2" borderId="11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0" borderId="11" xfId="0" applyFont="1" applyBorder="1" applyAlignment="1">
      <alignment horizontal="center" vertical="center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3" fillId="3" borderId="11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vertical="center"/>
    </xf>
    <xf numFmtId="0" fontId="3" fillId="4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5" borderId="1" xfId="0" applyFont="1" applyFill="1" applyBorder="1" applyAlignment="1" applyProtection="1">
      <alignment horizontal="left" vertical="center"/>
      <protection locked="0"/>
    </xf>
    <xf numFmtId="0" fontId="3" fillId="5" borderId="2" xfId="0" applyFont="1" applyFill="1" applyBorder="1" applyAlignment="1" applyProtection="1">
      <alignment horizontal="left" vertical="center"/>
      <protection locked="0"/>
    </xf>
    <xf numFmtId="0" fontId="3" fillId="5" borderId="3" xfId="0" applyFont="1" applyFill="1" applyBorder="1" applyAlignment="1" applyProtection="1">
      <alignment horizontal="left" vertical="center"/>
      <protection locked="0"/>
    </xf>
    <xf numFmtId="0" fontId="3" fillId="5" borderId="1" xfId="0" applyFont="1" applyFill="1" applyBorder="1" applyAlignment="1" applyProtection="1">
      <alignment horizontal="left" vertical="center" wrapText="1"/>
      <protection locked="0"/>
    </xf>
    <xf numFmtId="0" fontId="3" fillId="5" borderId="2" xfId="0" applyFont="1" applyFill="1" applyBorder="1" applyAlignment="1" applyProtection="1">
      <alignment horizontal="left" vertical="center" wrapText="1"/>
      <protection locked="0"/>
    </xf>
    <xf numFmtId="0" fontId="3" fillId="5" borderId="3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11" xfId="0" applyFont="1" applyBorder="1" applyAlignment="1">
      <alignment horizontal="left" vertical="center"/>
    </xf>
    <xf numFmtId="3" fontId="3" fillId="0" borderId="11" xfId="0" applyNumberFormat="1" applyFont="1" applyBorder="1" applyAlignment="1" applyProtection="1">
      <alignment horizontal="center" vertical="center"/>
      <protection locked="0"/>
    </xf>
    <xf numFmtId="0" fontId="5" fillId="3" borderId="11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1" fontId="3" fillId="5" borderId="1" xfId="0" applyNumberFormat="1" applyFont="1" applyFill="1" applyBorder="1" applyAlignment="1" applyProtection="1">
      <alignment horizontal="left" vertical="center"/>
      <protection locked="0"/>
    </xf>
    <xf numFmtId="1" fontId="3" fillId="5" borderId="2" xfId="0" applyNumberFormat="1" applyFont="1" applyFill="1" applyBorder="1" applyAlignment="1" applyProtection="1">
      <alignment horizontal="left" vertical="center"/>
      <protection locked="0"/>
    </xf>
    <xf numFmtId="1" fontId="3" fillId="5" borderId="3" xfId="0" applyNumberFormat="1" applyFont="1" applyFill="1" applyBorder="1" applyAlignment="1" applyProtection="1">
      <alignment horizontal="left" vertical="center"/>
      <protection locked="0"/>
    </xf>
    <xf numFmtId="0" fontId="3" fillId="6" borderId="14" xfId="0" applyFont="1" applyFill="1" applyBorder="1" applyAlignment="1">
      <alignment horizont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left"/>
    </xf>
    <xf numFmtId="14" fontId="3" fillId="0" borderId="2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14" fontId="3" fillId="5" borderId="1" xfId="0" applyNumberFormat="1" applyFont="1" applyFill="1" applyBorder="1" applyAlignment="1" applyProtection="1">
      <alignment horizontal="left" vertical="center"/>
      <protection locked="0"/>
    </xf>
    <xf numFmtId="14" fontId="3" fillId="5" borderId="2" xfId="0" applyNumberFormat="1" applyFont="1" applyFill="1" applyBorder="1" applyAlignment="1" applyProtection="1">
      <alignment horizontal="left" vertical="center"/>
      <protection locked="0"/>
    </xf>
    <xf numFmtId="14" fontId="3" fillId="5" borderId="3" xfId="0" applyNumberFormat="1" applyFont="1" applyFill="1" applyBorder="1" applyAlignment="1" applyProtection="1">
      <alignment horizontal="left" vertical="center"/>
      <protection locked="0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3" fillId="0" borderId="11" xfId="0" applyFont="1" applyBorder="1" applyAlignment="1">
      <alignment horizontal="left"/>
    </xf>
    <xf numFmtId="3" fontId="4" fillId="0" borderId="11" xfId="0" applyNumberFormat="1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>
      <alignment horizontal="left" vertical="center" wrapText="1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14" fontId="3" fillId="0" borderId="1" xfId="0" applyNumberFormat="1" applyFont="1" applyBorder="1" applyAlignment="1">
      <alignment horizontal="left" vertical="center"/>
    </xf>
    <xf numFmtId="14" fontId="3" fillId="0" borderId="2" xfId="0" applyNumberFormat="1" applyFont="1" applyBorder="1" applyAlignment="1">
      <alignment horizontal="left" vertical="center"/>
    </xf>
    <xf numFmtId="14" fontId="3" fillId="0" borderId="3" xfId="0" applyNumberFormat="1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 applyProtection="1">
      <alignment horizontal="center" vertical="center"/>
      <protection locked="0"/>
    </xf>
    <xf numFmtId="3" fontId="4" fillId="0" borderId="3" xfId="0" applyNumberFormat="1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/>
    </xf>
    <xf numFmtId="0" fontId="10" fillId="0" borderId="11" xfId="0" applyFont="1" applyBorder="1" applyAlignment="1">
      <alignment horizontal="center" vertical="center"/>
    </xf>
    <xf numFmtId="0" fontId="3" fillId="5" borderId="11" xfId="0" applyFont="1" applyFill="1" applyBorder="1" applyAlignment="1" applyProtection="1">
      <alignment horizontal="left" vertical="center"/>
      <protection locked="0"/>
    </xf>
    <xf numFmtId="0" fontId="3" fillId="0" borderId="11" xfId="0" applyFont="1" applyBorder="1" applyAlignment="1">
      <alignment horizontal="center"/>
    </xf>
    <xf numFmtId="14" fontId="3" fillId="0" borderId="1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1" xfId="0" applyFont="1" applyBorder="1" applyAlignment="1" applyProtection="1">
      <alignment horizontal="center" vertical="center" wrapText="1"/>
      <protection locked="0"/>
    </xf>
    <xf numFmtId="14" fontId="3" fillId="5" borderId="11" xfId="0" applyNumberFormat="1" applyFont="1" applyFill="1" applyBorder="1" applyAlignment="1" applyProtection="1">
      <alignment horizontal="left" vertical="center"/>
      <protection locked="0"/>
    </xf>
  </cellXfs>
  <cellStyles count="4">
    <cellStyle name="Hypertextové prepojenie" xfId="3" builtinId="8"/>
    <cellStyle name="Normálna" xfId="0" builtinId="0"/>
    <cellStyle name="Normálna 2" xfId="1"/>
    <cellStyle name="normálne_DPH od 1.1.2004" xfId="2"/>
  </cellStyles>
  <dxfs count="18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theme="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theme="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theme="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theme="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theme="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fgColor auto="1"/>
          <bgColor theme="7" tint="0.79998168889431442"/>
        </patternFill>
      </fill>
    </dxf>
    <dxf>
      <font>
        <color auto="1"/>
      </font>
      <fill>
        <patternFill>
          <bgColor theme="2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101600</xdr:colOff>
      <xdr:row>1</xdr:row>
      <xdr:rowOff>38100</xdr:rowOff>
    </xdr:from>
    <xdr:to>
      <xdr:col>5</xdr:col>
      <xdr:colOff>990600</xdr:colOff>
      <xdr:row>4</xdr:row>
      <xdr:rowOff>127000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9B21DD-0C9C-484D-9A15-334399D6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7100" y="241300"/>
          <a:ext cx="5486400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88900</xdr:colOff>
      <xdr:row>1</xdr:row>
      <xdr:rowOff>25400</xdr:rowOff>
    </xdr:from>
    <xdr:to>
      <xdr:col>7</xdr:col>
      <xdr:colOff>622300</xdr:colOff>
      <xdr:row>4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A565AC5-6B47-9043-90AC-4A9970754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228600"/>
          <a:ext cx="5486400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84666</xdr:colOff>
      <xdr:row>1</xdr:row>
      <xdr:rowOff>28222</xdr:rowOff>
    </xdr:from>
    <xdr:to>
      <xdr:col>7</xdr:col>
      <xdr:colOff>578556</xdr:colOff>
      <xdr:row>4</xdr:row>
      <xdr:rowOff>134056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3BA544-D89D-1842-853B-05C64661E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3" y="225778"/>
          <a:ext cx="5489223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88900</xdr:colOff>
      <xdr:row>1</xdr:row>
      <xdr:rowOff>25400</xdr:rowOff>
    </xdr:from>
    <xdr:to>
      <xdr:col>7</xdr:col>
      <xdr:colOff>622300</xdr:colOff>
      <xdr:row>4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E7FC54-AB81-4F47-AE5A-0FA9A82D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228600"/>
          <a:ext cx="5486400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88900</xdr:colOff>
      <xdr:row>1</xdr:row>
      <xdr:rowOff>25400</xdr:rowOff>
    </xdr:from>
    <xdr:to>
      <xdr:col>7</xdr:col>
      <xdr:colOff>622300</xdr:colOff>
      <xdr:row>4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76BD57-0AC0-E34C-944B-ED7C62350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228600"/>
          <a:ext cx="5486400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98777</xdr:colOff>
      <xdr:row>1</xdr:row>
      <xdr:rowOff>42333</xdr:rowOff>
    </xdr:from>
    <xdr:to>
      <xdr:col>7</xdr:col>
      <xdr:colOff>592667</xdr:colOff>
      <xdr:row>4</xdr:row>
      <xdr:rowOff>148167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DF7A9D-8968-4946-A815-39B23FC54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3" y="239889"/>
          <a:ext cx="5489223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88900</xdr:colOff>
      <xdr:row>1</xdr:row>
      <xdr:rowOff>12700</xdr:rowOff>
    </xdr:from>
    <xdr:to>
      <xdr:col>7</xdr:col>
      <xdr:colOff>622300</xdr:colOff>
      <xdr:row>4</xdr:row>
      <xdr:rowOff>101600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A1BBB0-8A14-0E48-8C20-7428F3565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215900"/>
          <a:ext cx="5486400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88900</xdr:colOff>
      <xdr:row>1</xdr:row>
      <xdr:rowOff>25400</xdr:rowOff>
    </xdr:from>
    <xdr:to>
      <xdr:col>7</xdr:col>
      <xdr:colOff>622300</xdr:colOff>
      <xdr:row>4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CFE525-5268-E240-B6E4-38A54500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228600"/>
          <a:ext cx="5486400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84667</xdr:colOff>
      <xdr:row>1</xdr:row>
      <xdr:rowOff>28221</xdr:rowOff>
    </xdr:from>
    <xdr:to>
      <xdr:col>7</xdr:col>
      <xdr:colOff>578555</xdr:colOff>
      <xdr:row>4</xdr:row>
      <xdr:rowOff>134055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AFB403-7602-D041-B246-DE938A19F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223" y="225777"/>
          <a:ext cx="5489221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84666</xdr:colOff>
      <xdr:row>1</xdr:row>
      <xdr:rowOff>28223</xdr:rowOff>
    </xdr:from>
    <xdr:to>
      <xdr:col>7</xdr:col>
      <xdr:colOff>578555</xdr:colOff>
      <xdr:row>4</xdr:row>
      <xdr:rowOff>134057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B0CDC8-EBD0-FA4A-BDB6-BF2D8D7A8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222" y="225779"/>
          <a:ext cx="5489222" cy="698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kub/Downloads/Doteraz%20_pouzivany_Test_podniku_v_tazkostiach_autor_MHS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Úvod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pfseform.financnasprava.sk/Formulare/eFormVzor/DP/form.572.html" TargetMode="External"/><Relationship Id="rId3" Type="http://schemas.openxmlformats.org/officeDocument/2006/relationships/hyperlink" Target="https://pfseform.financnasprava.sk/Formulare/VzoryTlaciv/UZMUJv14.pdf" TargetMode="External"/><Relationship Id="rId7" Type="http://schemas.openxmlformats.org/officeDocument/2006/relationships/hyperlink" Target="https://pfseform.financnasprava.sk/Formulare/VzoryTlaciv/UZNUJv21.pdf" TargetMode="External"/><Relationship Id="rId2" Type="http://schemas.openxmlformats.org/officeDocument/2006/relationships/hyperlink" Target="https://pfseform.financnasprava.sk/Formulare/VzoryTlaciv/UZPODv14.pdf" TargetMode="External"/><Relationship Id="rId1" Type="http://schemas.openxmlformats.org/officeDocument/2006/relationships/hyperlink" Target="https://pfseform.financnasprava.sk/Formulare/VzoryTlaciv/UZMUJv14.pdf" TargetMode="External"/><Relationship Id="rId6" Type="http://schemas.openxmlformats.org/officeDocument/2006/relationships/hyperlink" Target="https://pfseform.financnasprava.sk/Formulare/VzoryTlaciv/UZNOv21.pdf" TargetMode="External"/><Relationship Id="rId5" Type="http://schemas.openxmlformats.org/officeDocument/2006/relationships/hyperlink" Target="https://pfseform.financnasprava.sk/Formulare/VzoryTlaciv/UZFOv14.pdf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pfseform.financnasprava.sk/Formulare/VzoryTlaciv/UZPODv14.pdf" TargetMode="External"/><Relationship Id="rId9" Type="http://schemas.openxmlformats.org/officeDocument/2006/relationships/hyperlink" Target="https://www.mfsr.sk/sk/financie/statne-vykaznictvo/legislativa/individualna-uctovna-zavierka-ropo-obci-vuc-statnych-fondov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M37"/>
  <sheetViews>
    <sheetView tabSelected="1" zoomScaleNormal="100" workbookViewId="0">
      <selection activeCell="A10" sqref="A10"/>
    </sheetView>
  </sheetViews>
  <sheetFormatPr defaultColWidth="10.81640625" defaultRowHeight="15.6"/>
  <cols>
    <col min="1" max="1" width="10.81640625" style="5"/>
    <col min="2" max="2" width="18.81640625" style="6" customWidth="1"/>
    <col min="3" max="6" width="13.81640625" style="5" customWidth="1"/>
    <col min="7" max="7" width="15.81640625" style="5" customWidth="1"/>
    <col min="8" max="8" width="20.81640625" style="5" customWidth="1"/>
    <col min="9" max="11" width="15.81640625" style="5" customWidth="1"/>
    <col min="12" max="13" width="25.81640625" style="5" customWidth="1"/>
    <col min="14" max="16384" width="10.81640625" style="5"/>
  </cols>
  <sheetData>
    <row r="6" spans="2:13" ht="16.2" thickBot="1"/>
    <row r="7" spans="2:13" ht="18" customHeight="1" thickBot="1">
      <c r="B7" s="45" t="s">
        <v>9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7"/>
    </row>
    <row r="8" spans="2:13" ht="18" customHeight="1" thickBot="1">
      <c r="B8" s="45"/>
      <c r="C8" s="46"/>
      <c r="D8" s="46"/>
      <c r="E8" s="46"/>
      <c r="F8" s="46"/>
      <c r="G8" s="46"/>
      <c r="H8" s="46"/>
      <c r="I8" s="46"/>
      <c r="J8" s="46"/>
      <c r="K8" s="46"/>
      <c r="L8" s="46"/>
      <c r="M8" s="47"/>
    </row>
    <row r="9" spans="2:13" ht="18.600000000000001" thickBot="1">
      <c r="B9" s="48" t="s">
        <v>0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</row>
    <row r="10" spans="2:13" s="31" customFormat="1" ht="115.95" customHeight="1" thickBot="1">
      <c r="B10" s="49"/>
      <c r="C10" s="51" t="s">
        <v>205</v>
      </c>
      <c r="D10" s="51"/>
      <c r="E10" s="51" t="s">
        <v>206</v>
      </c>
      <c r="F10" s="51"/>
      <c r="G10" s="50" t="s">
        <v>207</v>
      </c>
      <c r="H10" s="50" t="s">
        <v>208</v>
      </c>
      <c r="I10" s="50" t="s">
        <v>209</v>
      </c>
      <c r="J10" s="50" t="s">
        <v>210</v>
      </c>
      <c r="K10" s="50" t="s">
        <v>211</v>
      </c>
      <c r="L10" s="50" t="s">
        <v>239</v>
      </c>
      <c r="M10" s="50" t="s">
        <v>239</v>
      </c>
    </row>
    <row r="11" spans="2:13" s="30" customFormat="1" ht="14.4" thickBot="1">
      <c r="B11" s="49"/>
      <c r="C11" s="7" t="s">
        <v>127</v>
      </c>
      <c r="D11" s="8" t="s">
        <v>128</v>
      </c>
      <c r="E11" s="7" t="s">
        <v>127</v>
      </c>
      <c r="F11" s="8" t="s">
        <v>128</v>
      </c>
      <c r="G11" s="50"/>
      <c r="H11" s="50"/>
      <c r="I11" s="50"/>
      <c r="J11" s="50"/>
      <c r="K11" s="50"/>
      <c r="L11" s="50"/>
      <c r="M11" s="50"/>
    </row>
    <row r="12" spans="2:13" ht="42" thickBot="1">
      <c r="B12" s="9" t="s">
        <v>22</v>
      </c>
      <c r="C12" s="10" t="s">
        <v>145</v>
      </c>
      <c r="D12" s="10" t="s">
        <v>144</v>
      </c>
      <c r="E12" s="10" t="s">
        <v>145</v>
      </c>
      <c r="F12" s="10" t="s">
        <v>144</v>
      </c>
      <c r="G12" s="10" t="s">
        <v>146</v>
      </c>
      <c r="H12" s="10" t="s">
        <v>149</v>
      </c>
      <c r="I12" s="42"/>
      <c r="J12" s="10" t="s">
        <v>150</v>
      </c>
      <c r="K12" s="42"/>
      <c r="L12" s="10" t="s">
        <v>148</v>
      </c>
      <c r="M12" s="10" t="s">
        <v>147</v>
      </c>
    </row>
    <row r="13" spans="2:13" ht="16.2" thickBot="1">
      <c r="B13" s="9" t="s">
        <v>56</v>
      </c>
      <c r="C13" s="11" t="s">
        <v>57</v>
      </c>
      <c r="D13" s="11" t="s">
        <v>58</v>
      </c>
      <c r="E13" s="11" t="s">
        <v>57</v>
      </c>
      <c r="F13" s="11" t="s">
        <v>58</v>
      </c>
      <c r="G13" s="11" t="s">
        <v>140</v>
      </c>
      <c r="H13" s="11" t="s">
        <v>111</v>
      </c>
      <c r="I13" s="43"/>
      <c r="J13" s="11" t="s">
        <v>134</v>
      </c>
      <c r="K13" s="43"/>
      <c r="L13" s="11" t="s">
        <v>84</v>
      </c>
      <c r="M13" s="11" t="s">
        <v>104</v>
      </c>
    </row>
    <row r="14" spans="2:13" ht="69.599999999999994" thickBot="1">
      <c r="B14" s="9" t="s">
        <v>26</v>
      </c>
      <c r="C14" s="11" t="s">
        <v>24</v>
      </c>
      <c r="D14" s="11" t="s">
        <v>52</v>
      </c>
      <c r="E14" s="11" t="s">
        <v>24</v>
      </c>
      <c r="F14" s="11" t="s">
        <v>52</v>
      </c>
      <c r="G14" s="11" t="s">
        <v>141</v>
      </c>
      <c r="H14" s="11" t="s">
        <v>109</v>
      </c>
      <c r="I14" s="43"/>
      <c r="J14" s="11" t="s">
        <v>135</v>
      </c>
      <c r="K14" s="43"/>
      <c r="L14" s="11" t="s">
        <v>85</v>
      </c>
      <c r="M14" s="11" t="s">
        <v>105</v>
      </c>
    </row>
    <row r="15" spans="2:13" ht="16.2" thickBot="1">
      <c r="B15" s="9" t="s">
        <v>28</v>
      </c>
      <c r="C15" s="11" t="s">
        <v>29</v>
      </c>
      <c r="D15" s="11" t="s">
        <v>129</v>
      </c>
      <c r="E15" s="11" t="s">
        <v>29</v>
      </c>
      <c r="F15" s="11" t="s">
        <v>129</v>
      </c>
      <c r="G15" s="11"/>
      <c r="H15" s="11"/>
      <c r="I15" s="43"/>
      <c r="J15" s="11"/>
      <c r="K15" s="43"/>
      <c r="L15" s="11"/>
      <c r="M15" s="11"/>
    </row>
    <row r="16" spans="2:13" ht="16.2" thickBot="1">
      <c r="B16" s="9" t="s">
        <v>27</v>
      </c>
      <c r="C16" s="11" t="s">
        <v>25</v>
      </c>
      <c r="D16" s="11" t="s">
        <v>53</v>
      </c>
      <c r="E16" s="11" t="s">
        <v>25</v>
      </c>
      <c r="F16" s="11" t="s">
        <v>53</v>
      </c>
      <c r="G16" s="11"/>
      <c r="H16" s="11"/>
      <c r="I16" s="43"/>
      <c r="J16" s="11"/>
      <c r="K16" s="43"/>
      <c r="L16" s="11"/>
      <c r="M16" s="11"/>
    </row>
    <row r="17" spans="2:13" ht="55.8" thickBot="1">
      <c r="B17" s="9" t="s">
        <v>121</v>
      </c>
      <c r="C17" s="11" t="s">
        <v>32</v>
      </c>
      <c r="D17" s="11" t="s">
        <v>55</v>
      </c>
      <c r="E17" s="11" t="s">
        <v>32</v>
      </c>
      <c r="F17" s="11" t="s">
        <v>55</v>
      </c>
      <c r="G17" s="11" t="s">
        <v>142</v>
      </c>
      <c r="H17" s="11" t="s">
        <v>110</v>
      </c>
      <c r="I17" s="43"/>
      <c r="J17" s="11"/>
      <c r="K17" s="43"/>
      <c r="L17" s="11"/>
      <c r="M17" s="11"/>
    </row>
    <row r="18" spans="2:13" ht="28.2" thickBot="1">
      <c r="B18" s="9" t="s">
        <v>33</v>
      </c>
      <c r="C18" s="11" t="s">
        <v>34</v>
      </c>
      <c r="D18" s="11" t="s">
        <v>54</v>
      </c>
      <c r="E18" s="11" t="s">
        <v>34</v>
      </c>
      <c r="F18" s="11" t="s">
        <v>54</v>
      </c>
      <c r="G18" s="11"/>
      <c r="H18" s="11"/>
      <c r="I18" s="43"/>
      <c r="J18" s="11"/>
      <c r="K18" s="43"/>
      <c r="L18" s="11"/>
      <c r="M18" s="11"/>
    </row>
    <row r="19" spans="2:13" ht="28.2" thickBot="1">
      <c r="B19" s="9" t="s">
        <v>122</v>
      </c>
      <c r="C19" s="11" t="s">
        <v>124</v>
      </c>
      <c r="D19" s="11" t="s">
        <v>130</v>
      </c>
      <c r="E19" s="11" t="s">
        <v>124</v>
      </c>
      <c r="F19" s="11" t="s">
        <v>130</v>
      </c>
      <c r="G19" s="11" t="s">
        <v>142</v>
      </c>
      <c r="H19" s="11" t="s">
        <v>121</v>
      </c>
      <c r="I19" s="43"/>
      <c r="J19" s="11"/>
      <c r="K19" s="43"/>
      <c r="L19" s="11"/>
      <c r="M19" s="11"/>
    </row>
    <row r="20" spans="2:13" ht="28.2" thickBot="1">
      <c r="B20" s="9" t="s">
        <v>35</v>
      </c>
      <c r="C20" s="11" t="s">
        <v>125</v>
      </c>
      <c r="D20" s="11" t="s">
        <v>131</v>
      </c>
      <c r="E20" s="11" t="s">
        <v>125</v>
      </c>
      <c r="F20" s="11" t="s">
        <v>131</v>
      </c>
      <c r="G20" s="11" t="s">
        <v>131</v>
      </c>
      <c r="H20" s="11" t="s">
        <v>131</v>
      </c>
      <c r="I20" s="43"/>
      <c r="J20" s="11"/>
      <c r="K20" s="43"/>
      <c r="L20" s="11"/>
      <c r="M20" s="11"/>
    </row>
    <row r="21" spans="2:13" ht="16.2" thickBot="1">
      <c r="B21" s="9" t="s">
        <v>46</v>
      </c>
      <c r="C21" s="11" t="s">
        <v>61</v>
      </c>
      <c r="D21" s="11" t="s">
        <v>62</v>
      </c>
      <c r="E21" s="11" t="s">
        <v>61</v>
      </c>
      <c r="F21" s="11" t="s">
        <v>62</v>
      </c>
      <c r="G21" s="11" t="s">
        <v>106</v>
      </c>
      <c r="H21" s="11" t="s">
        <v>106</v>
      </c>
      <c r="I21" s="43"/>
      <c r="J21" s="11" t="s">
        <v>136</v>
      </c>
      <c r="K21" s="43"/>
      <c r="L21" s="11" t="s">
        <v>86</v>
      </c>
      <c r="M21" s="11" t="s">
        <v>106</v>
      </c>
    </row>
    <row r="22" spans="2:13" ht="42" thickBot="1">
      <c r="B22" s="9" t="s">
        <v>123</v>
      </c>
      <c r="C22" s="11" t="s">
        <v>126</v>
      </c>
      <c r="D22" s="11" t="s">
        <v>132</v>
      </c>
      <c r="E22" s="11" t="s">
        <v>126</v>
      </c>
      <c r="F22" s="11" t="s">
        <v>132</v>
      </c>
      <c r="G22" s="11" t="s">
        <v>143</v>
      </c>
      <c r="H22" s="11" t="s">
        <v>133</v>
      </c>
      <c r="I22" s="43"/>
      <c r="J22" s="11" t="s">
        <v>137</v>
      </c>
      <c r="K22" s="43"/>
      <c r="L22" s="11" t="s">
        <v>139</v>
      </c>
      <c r="M22" s="11" t="s">
        <v>107</v>
      </c>
    </row>
    <row r="23" spans="2:13" ht="16.2" thickBot="1">
      <c r="B23" s="9" t="s">
        <v>47</v>
      </c>
      <c r="C23" s="11" t="s">
        <v>63</v>
      </c>
      <c r="D23" s="11" t="s">
        <v>64</v>
      </c>
      <c r="E23" s="11" t="s">
        <v>63</v>
      </c>
      <c r="F23" s="11" t="s">
        <v>64</v>
      </c>
      <c r="G23" s="11" t="s">
        <v>106</v>
      </c>
      <c r="H23" s="11" t="s">
        <v>106</v>
      </c>
      <c r="I23" s="44"/>
      <c r="J23" s="11" t="s">
        <v>138</v>
      </c>
      <c r="K23" s="44"/>
      <c r="L23" s="11" t="s">
        <v>87</v>
      </c>
      <c r="M23" s="11" t="s">
        <v>106</v>
      </c>
    </row>
    <row r="25" spans="2:13" ht="18.600000000000001" thickBot="1">
      <c r="B25" s="12" t="s">
        <v>204</v>
      </c>
    </row>
    <row r="26" spans="2:13" ht="16.2" thickBot="1">
      <c r="B26" s="4" t="s">
        <v>183</v>
      </c>
      <c r="C26" s="39" t="s">
        <v>187</v>
      </c>
      <c r="D26" s="40"/>
      <c r="E26" s="40"/>
      <c r="F26" s="40"/>
      <c r="G26" s="40"/>
      <c r="H26" s="40"/>
      <c r="I26" s="40"/>
      <c r="J26" s="41"/>
    </row>
    <row r="27" spans="2:13" ht="16.2" thickBot="1">
      <c r="B27" s="4" t="s">
        <v>184</v>
      </c>
      <c r="C27" s="39" t="s">
        <v>188</v>
      </c>
      <c r="D27" s="40"/>
      <c r="E27" s="40"/>
      <c r="F27" s="40"/>
      <c r="G27" s="40"/>
      <c r="H27" s="40"/>
      <c r="I27" s="40"/>
      <c r="J27" s="41"/>
    </row>
    <row r="28" spans="2:13" ht="16.2" thickBot="1">
      <c r="B28" s="4" t="s">
        <v>185</v>
      </c>
      <c r="C28" s="39" t="s">
        <v>189</v>
      </c>
      <c r="D28" s="40"/>
      <c r="E28" s="40"/>
      <c r="F28" s="40"/>
      <c r="G28" s="40"/>
      <c r="H28" s="40"/>
      <c r="I28" s="40"/>
      <c r="J28" s="41"/>
    </row>
    <row r="29" spans="2:13" ht="16.2" thickBot="1">
      <c r="B29" s="4" t="s">
        <v>186</v>
      </c>
      <c r="C29" s="39" t="s">
        <v>190</v>
      </c>
      <c r="D29" s="40"/>
      <c r="E29" s="40"/>
      <c r="F29" s="40"/>
      <c r="G29" s="40"/>
      <c r="H29" s="40"/>
      <c r="I29" s="40"/>
      <c r="J29" s="41"/>
    </row>
    <row r="30" spans="2:13" ht="16.2" thickBot="1">
      <c r="B30" s="4" t="s">
        <v>191</v>
      </c>
      <c r="C30" s="39" t="s">
        <v>192</v>
      </c>
      <c r="D30" s="40"/>
      <c r="E30" s="40"/>
      <c r="F30" s="40"/>
      <c r="G30" s="40"/>
      <c r="H30" s="40"/>
      <c r="I30" s="40"/>
      <c r="J30" s="41"/>
    </row>
    <row r="31" spans="2:13" ht="16.2" thickBot="1">
      <c r="B31" s="4" t="s">
        <v>193</v>
      </c>
      <c r="C31" s="39" t="s">
        <v>196</v>
      </c>
      <c r="D31" s="40"/>
      <c r="E31" s="40"/>
      <c r="F31" s="40"/>
      <c r="G31" s="40"/>
      <c r="H31" s="40"/>
      <c r="I31" s="40"/>
      <c r="J31" s="41"/>
    </row>
    <row r="32" spans="2:13" ht="16.2" thickBot="1">
      <c r="B32" s="4" t="s">
        <v>194</v>
      </c>
      <c r="C32" s="39" t="s">
        <v>197</v>
      </c>
      <c r="D32" s="40"/>
      <c r="E32" s="40"/>
      <c r="F32" s="40"/>
      <c r="G32" s="40"/>
      <c r="H32" s="40"/>
      <c r="I32" s="40"/>
      <c r="J32" s="41"/>
    </row>
    <row r="33" spans="2:10" ht="16.2" thickBot="1">
      <c r="B33" s="4" t="s">
        <v>195</v>
      </c>
      <c r="C33" s="39" t="s">
        <v>198</v>
      </c>
      <c r="D33" s="40"/>
      <c r="E33" s="40"/>
      <c r="F33" s="40"/>
      <c r="G33" s="40"/>
      <c r="H33" s="40"/>
      <c r="I33" s="40"/>
      <c r="J33" s="41"/>
    </row>
    <row r="34" spans="2:10" ht="16.2" thickBot="1">
      <c r="B34" s="4" t="s">
        <v>199</v>
      </c>
      <c r="C34" s="39" t="s">
        <v>200</v>
      </c>
      <c r="D34" s="40"/>
      <c r="E34" s="40"/>
      <c r="F34" s="40"/>
      <c r="G34" s="40"/>
      <c r="H34" s="40"/>
      <c r="I34" s="40"/>
      <c r="J34" s="41"/>
    </row>
    <row r="35" spans="2:10" ht="16.2" thickBot="1">
      <c r="B35" s="4" t="s">
        <v>106</v>
      </c>
      <c r="C35" s="39" t="s">
        <v>182</v>
      </c>
      <c r="D35" s="40"/>
      <c r="E35" s="40"/>
      <c r="F35" s="40"/>
      <c r="G35" s="40"/>
      <c r="H35" s="40"/>
      <c r="I35" s="40"/>
      <c r="J35" s="41"/>
    </row>
    <row r="36" spans="2:10" ht="16.2" thickBot="1">
      <c r="B36" s="4" t="s">
        <v>123</v>
      </c>
      <c r="C36" s="39" t="s">
        <v>201</v>
      </c>
      <c r="D36" s="40"/>
      <c r="E36" s="40"/>
      <c r="F36" s="40"/>
      <c r="G36" s="40"/>
      <c r="H36" s="40"/>
      <c r="I36" s="40"/>
      <c r="J36" s="41"/>
    </row>
    <row r="37" spans="2:10" ht="16.2" thickBot="1">
      <c r="B37" s="4" t="s">
        <v>202</v>
      </c>
      <c r="C37" s="39" t="s">
        <v>203</v>
      </c>
      <c r="D37" s="40"/>
      <c r="E37" s="40"/>
      <c r="F37" s="40"/>
      <c r="G37" s="40"/>
      <c r="H37" s="40"/>
      <c r="I37" s="40"/>
      <c r="J37" s="41"/>
    </row>
  </sheetData>
  <sheetProtection algorithmName="SHA-512" hashValue="yfkbpwKKWEqQcuFGBFMLelQC5YAIS+9BZ6SFrK294djpogZMm3ipKGZUtW3v/aQMcZ0rrxUUlYgo7OVAA4wvXg==" saltValue="dQtztWRVsjlQuuKvu5X8oA==" spinCount="100000" sheet="1" objects="1" scenarios="1"/>
  <mergeCells count="26">
    <mergeCell ref="B7:M8"/>
    <mergeCell ref="B9:M9"/>
    <mergeCell ref="B10:B11"/>
    <mergeCell ref="L10:L11"/>
    <mergeCell ref="M10:M11"/>
    <mergeCell ref="K10:K11"/>
    <mergeCell ref="I10:I11"/>
    <mergeCell ref="C10:D10"/>
    <mergeCell ref="E10:F10"/>
    <mergeCell ref="G10:G11"/>
    <mergeCell ref="H10:H11"/>
    <mergeCell ref="J10:J11"/>
    <mergeCell ref="I12:I23"/>
    <mergeCell ref="K12:K23"/>
    <mergeCell ref="C26:J26"/>
    <mergeCell ref="C27:J27"/>
    <mergeCell ref="C28:J28"/>
    <mergeCell ref="C29:J29"/>
    <mergeCell ref="C30:J30"/>
    <mergeCell ref="C31:J31"/>
    <mergeCell ref="C37:J37"/>
    <mergeCell ref="C36:J36"/>
    <mergeCell ref="C35:J35"/>
    <mergeCell ref="C34:J34"/>
    <mergeCell ref="C33:J33"/>
    <mergeCell ref="C32:J32"/>
  </mergeCells>
  <hyperlinks>
    <hyperlink ref="D12" r:id="rId1"/>
    <hyperlink ref="C12" r:id="rId2"/>
    <hyperlink ref="F12" r:id="rId3"/>
    <hyperlink ref="E12" r:id="rId4"/>
    <hyperlink ref="G12" r:id="rId5"/>
    <hyperlink ref="M12" r:id="rId6"/>
    <hyperlink ref="L12" r:id="rId7"/>
    <hyperlink ref="H12" r:id="rId8"/>
    <hyperlink ref="J12" r:id="rId9"/>
    <hyperlink ref="C10:D10" location="NAI!A1" display="Spoločnosť s ručením obmedzeným, Akciová spoločnosť, Jednoduchá spoločnosť na akcie, Družstvo - podvojné účtovníctvo (NAI)"/>
    <hyperlink ref="E10:F10" location="NBI!A1" display="Komanditná spoločnosť, Verejná obchodná spoločnosť, Fyzická osoba podnikateľ - podvojné účtovníctvo (NBI)"/>
    <hyperlink ref="G10:G11" location="NBII!A1" display="Fyzická osoba podnikateľ - jednoduché účtovníctvo (NBII)"/>
    <hyperlink ref="H10:H11" location="NBIII!A1" display="Fyzická osoba podnikateľ - daňová evidencia (NBIII)"/>
    <hyperlink ref="I10:I11" location="NPV!A1" display="Fyzická osoba podnikateľ - paušálne výdavky (NPV)"/>
    <hyperlink ref="J10:J11" location="'NCI (PO, RO)'!A1" display="Príspevková organizácia, rozpočtová organizácia (NCI (PO, RO)"/>
    <hyperlink ref="K10:K11" location="NJÚS!A1" display="Obec, Mesto, Samosprávny kraj (NJÚS)"/>
    <hyperlink ref="L10:L11" location="'NCI (NO)'!A1" display="Občianske združenie, Záujmové združenie právnických osôb, Cirkev a náboženská spoločonosť, Nezisková organizácia poskytujúca všeobecne prospešné služby, Nadácia, Neinvestičný fond, Ďalšie právnické osoby (verejné vysoké školy, spoločenstvá vlastníkov byto"/>
    <hyperlink ref="M10:M11" location="'NCII (NO)'!A1" display="Občianske združenie, Záujmové združenie právnických osôb, Cirkev a náboženská spoločonosť, Nezisková organizácia poskytujúca všeobecne prospešné služby, Nadácia, Neinvestičný fond, Ďalšie právnické osoby (verejné vysoké školy, spoločenstvá vlastníkov byto"/>
  </hyperlinks>
  <pageMargins left="0.7" right="0.7" top="0.75" bottom="0.75" header="0.3" footer="0.3"/>
  <pageSetup paperSize="9" orientation="portrait" horizontalDpi="0" verticalDpi="0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BV49"/>
  <sheetViews>
    <sheetView zoomScaleNormal="100" workbookViewId="0">
      <selection activeCell="E20" sqref="E20:H20"/>
    </sheetView>
  </sheetViews>
  <sheetFormatPr defaultColWidth="10.81640625" defaultRowHeight="15.6"/>
  <cols>
    <col min="1" max="1" width="2.81640625" style="5" customWidth="1"/>
    <col min="2" max="2" width="10.81640625" style="5" customWidth="1"/>
    <col min="3" max="16384" width="10.81640625" style="5"/>
  </cols>
  <sheetData>
    <row r="5" spans="2:74" ht="16.2" thickBot="1"/>
    <row r="6" spans="2:74" ht="16.2" thickBot="1">
      <c r="B6" s="142" t="s">
        <v>9</v>
      </c>
      <c r="C6" s="142"/>
      <c r="D6" s="142"/>
      <c r="E6" s="142"/>
      <c r="F6" s="142"/>
      <c r="G6" s="142"/>
      <c r="H6" s="142"/>
    </row>
    <row r="7" spans="2:74" ht="16.2" thickBot="1">
      <c r="B7" s="142"/>
      <c r="C7" s="142"/>
      <c r="D7" s="142"/>
      <c r="E7" s="142"/>
      <c r="F7" s="142"/>
      <c r="G7" s="142"/>
      <c r="H7" s="142"/>
    </row>
    <row r="8" spans="2:74" ht="16.2" thickBot="1">
      <c r="B8" s="84" t="s">
        <v>180</v>
      </c>
      <c r="C8" s="84"/>
      <c r="D8" s="84"/>
      <c r="E8" s="143"/>
      <c r="F8" s="143"/>
      <c r="G8" s="143"/>
      <c r="H8" s="143"/>
    </row>
    <row r="9" spans="2:74" ht="16.2" thickBot="1">
      <c r="B9" s="84" t="s">
        <v>181</v>
      </c>
      <c r="C9" s="84"/>
      <c r="D9" s="84"/>
      <c r="E9" s="143"/>
      <c r="F9" s="143"/>
      <c r="G9" s="143"/>
      <c r="H9" s="143"/>
      <c r="BV9" s="5">
        <v>1</v>
      </c>
    </row>
    <row r="10" spans="2:74" ht="16.2" thickBot="1">
      <c r="B10" s="84" t="s">
        <v>10</v>
      </c>
      <c r="C10" s="84"/>
      <c r="D10" s="84"/>
      <c r="E10" s="143"/>
      <c r="F10" s="143"/>
      <c r="G10" s="143"/>
      <c r="H10" s="143"/>
    </row>
    <row r="11" spans="2:74" ht="16.2" thickBot="1">
      <c r="B11" s="84" t="s">
        <v>224</v>
      </c>
      <c r="C11" s="84"/>
      <c r="D11" s="84"/>
      <c r="E11" s="143"/>
      <c r="F11" s="143"/>
      <c r="G11" s="143"/>
      <c r="H11" s="143"/>
    </row>
    <row r="12" spans="2:74" ht="16.2" thickBot="1">
      <c r="B12" s="39" t="s">
        <v>11</v>
      </c>
      <c r="C12" s="40"/>
      <c r="D12" s="41"/>
      <c r="E12" s="95"/>
      <c r="F12" s="96"/>
      <c r="G12" s="96"/>
      <c r="H12" s="97"/>
    </row>
    <row r="13" spans="2:74" ht="34.950000000000003" customHeight="1" thickBot="1">
      <c r="B13" s="119" t="s">
        <v>231</v>
      </c>
      <c r="C13" s="119"/>
      <c r="D13" s="119"/>
      <c r="E13" s="143"/>
      <c r="F13" s="143"/>
      <c r="G13" s="143"/>
      <c r="H13" s="143"/>
    </row>
    <row r="14" spans="2:74" ht="34.950000000000003" customHeight="1" thickBot="1">
      <c r="B14" s="119" t="s">
        <v>232</v>
      </c>
      <c r="C14" s="119"/>
      <c r="D14" s="119"/>
      <c r="E14" s="143"/>
      <c r="F14" s="143"/>
      <c r="G14" s="143"/>
      <c r="H14" s="143"/>
    </row>
    <row r="15" spans="2:74" ht="16.2" thickBot="1">
      <c r="B15" s="84" t="s">
        <v>152</v>
      </c>
      <c r="C15" s="84"/>
      <c r="D15" s="84"/>
      <c r="E15" s="145">
        <f ca="1">(TODAY())</f>
        <v>45993</v>
      </c>
      <c r="F15" s="84"/>
      <c r="G15" s="84"/>
      <c r="H15" s="84"/>
    </row>
    <row r="16" spans="2:74" ht="16.2" thickBot="1">
      <c r="B16" s="144"/>
      <c r="C16" s="144"/>
      <c r="D16" s="144"/>
      <c r="E16" s="144"/>
      <c r="F16" s="144"/>
      <c r="G16" s="144"/>
      <c r="H16" s="144"/>
    </row>
    <row r="17" spans="2:63" ht="321" customHeight="1" thickBot="1">
      <c r="B17" s="119" t="s">
        <v>255</v>
      </c>
      <c r="C17" s="119"/>
      <c r="D17" s="119"/>
      <c r="E17" s="143" t="s">
        <v>13</v>
      </c>
      <c r="F17" s="143"/>
      <c r="G17" s="143"/>
      <c r="H17" s="143"/>
      <c r="BK17" s="5">
        <v>45441</v>
      </c>
    </row>
    <row r="18" spans="2:63" ht="16.2" thickBot="1">
      <c r="B18" s="119" t="s">
        <v>16</v>
      </c>
      <c r="C18" s="119"/>
      <c r="D18" s="119"/>
      <c r="E18" s="84" t="str">
        <f ca="1">IF(OR(E11="",E15=""),"",IF(DATEDIF(E11,E15,"y")&lt;3,"Áno","Nie"))</f>
        <v/>
      </c>
      <c r="F18" s="84"/>
      <c r="G18" s="84"/>
      <c r="H18" s="84"/>
    </row>
    <row r="19" spans="2:63" ht="16.2" thickBot="1">
      <c r="B19" s="84" t="s">
        <v>1</v>
      </c>
      <c r="C19" s="84"/>
      <c r="D19" s="84"/>
      <c r="E19" s="143" t="s">
        <v>13</v>
      </c>
      <c r="F19" s="143"/>
      <c r="G19" s="143"/>
      <c r="H19" s="143"/>
    </row>
    <row r="20" spans="2:63" ht="139.94999999999999" customHeight="1" thickBot="1">
      <c r="B20" s="92" t="s">
        <v>258</v>
      </c>
      <c r="C20" s="93"/>
      <c r="D20" s="94"/>
      <c r="E20" s="143" t="s">
        <v>13</v>
      </c>
      <c r="F20" s="143"/>
      <c r="G20" s="143"/>
      <c r="H20" s="143"/>
    </row>
    <row r="21" spans="2:63" ht="16.2" thickBot="1">
      <c r="B21" s="144"/>
      <c r="C21" s="144"/>
      <c r="D21" s="144"/>
      <c r="E21" s="144"/>
      <c r="F21" s="144"/>
      <c r="G21" s="144"/>
      <c r="H21" s="144"/>
    </row>
    <row r="22" spans="2:63" ht="16.2" thickBot="1">
      <c r="B22" s="84" t="s">
        <v>39</v>
      </c>
      <c r="C22" s="84"/>
      <c r="D22" s="84"/>
      <c r="E22" s="141" t="str">
        <f ca="1">IF(OR(E17="Vyber možnosť",E18=""),"",IF(E17="Mikropodnik","Kritéria C, D",IF(E17="Malý podnik","Kritéria C, D",IF(E17="Stredný podnik","Kritéria C, D","Kritéria C, D, E"))))</f>
        <v/>
      </c>
      <c r="F22" s="141"/>
      <c r="G22" s="141"/>
      <c r="H22" s="141"/>
    </row>
    <row r="23" spans="2:63" ht="16.2" thickBot="1"/>
    <row r="24" spans="2:63" ht="16.2" thickBot="1">
      <c r="B24" s="57" t="s">
        <v>36</v>
      </c>
      <c r="C24" s="57"/>
      <c r="D24" s="57"/>
      <c r="E24" s="57" t="s">
        <v>22</v>
      </c>
      <c r="F24" s="57"/>
      <c r="G24" s="61" t="str">
        <f ca="1">IF(E22="", "",IF(OR(E22="Kritéria C, D",E22="Kritéria C, D, E"),"RELEVANTNÉ","NERELEVANTNÉ"))</f>
        <v/>
      </c>
      <c r="H24" s="61"/>
    </row>
    <row r="25" spans="2:63" ht="225" customHeight="1" thickBot="1">
      <c r="B25" s="55" t="s">
        <v>250</v>
      </c>
      <c r="C25" s="55"/>
      <c r="D25" s="55"/>
      <c r="E25" s="64" t="s">
        <v>212</v>
      </c>
      <c r="F25" s="64"/>
      <c r="G25" s="60" t="s">
        <v>13</v>
      </c>
      <c r="H25" s="60"/>
    </row>
    <row r="26" spans="2:63" ht="16.95" customHeight="1" thickBot="1">
      <c r="B26" s="56" t="s">
        <v>38</v>
      </c>
      <c r="C26" s="56"/>
      <c r="D26" s="56"/>
      <c r="E26" s="56"/>
      <c r="F26" s="56"/>
      <c r="G26" s="59" t="str">
        <f>IF(G25="Vyber možnosť","",IF(OR(G25="Začaté konkurzné konanie",G25="Vyhlásený konkurz",G25="Zastavené konkurzné konanie pre nedostatok majetku",G25="Zrušený konkurz pre nedostatok majetku"),"Áno","Nie"))</f>
        <v/>
      </c>
      <c r="H26" s="59"/>
    </row>
    <row r="27" spans="2:63" ht="16.2" thickBot="1"/>
    <row r="28" spans="2:63" ht="16.2" thickBot="1">
      <c r="B28" s="57" t="s">
        <v>50</v>
      </c>
      <c r="C28" s="57"/>
      <c r="D28" s="57"/>
      <c r="E28" s="57" t="s">
        <v>22</v>
      </c>
      <c r="F28" s="57"/>
      <c r="G28" s="61" t="str">
        <f ca="1">IF(E22="", "",IF(OR(E22="Kritéria C, D",E22="Kritéria C, D, E"),"RELEVANTNÉ","NERELEVANTNÉ"))</f>
        <v/>
      </c>
      <c r="H28" s="61"/>
    </row>
    <row r="29" spans="2:63" ht="31.95" customHeight="1" thickBot="1">
      <c r="B29" s="55" t="s">
        <v>249</v>
      </c>
      <c r="C29" s="55"/>
      <c r="D29" s="55"/>
      <c r="E29" s="64" t="s">
        <v>213</v>
      </c>
      <c r="F29" s="64"/>
      <c r="G29" s="60" t="s">
        <v>13</v>
      </c>
      <c r="H29" s="60"/>
    </row>
    <row r="30" spans="2:63" ht="16.95" customHeight="1" thickBot="1">
      <c r="B30" s="56" t="s">
        <v>49</v>
      </c>
      <c r="C30" s="56"/>
      <c r="D30" s="56"/>
      <c r="E30" s="56"/>
      <c r="F30" s="56"/>
      <c r="G30" s="59" t="str">
        <f>IF(G29="Vyber možnosť","",IF(OR(G29="Žiadateľ neuhradil úver alebo nevypovedal záruku",G29="Žiadateľ stále podlieha reštrukturalizačnému plánu"),"Áno","Nie"))</f>
        <v/>
      </c>
      <c r="H30" s="59"/>
    </row>
    <row r="31" spans="2:63" ht="16.2" thickBot="1">
      <c r="B31" s="13"/>
      <c r="C31" s="13"/>
      <c r="D31" s="14"/>
      <c r="E31" s="15"/>
      <c r="F31" s="16"/>
    </row>
    <row r="32" spans="2:63" ht="16.2" thickBot="1">
      <c r="B32" s="57" t="s">
        <v>51</v>
      </c>
      <c r="C32" s="57"/>
      <c r="D32" s="57"/>
      <c r="E32" s="57"/>
      <c r="F32" s="57"/>
      <c r="G32" s="61" t="str">
        <f ca="1">IF(E22="", "",IF(OR(E22="Kritéria C, D, E"),"RELEVANTNÉ","NERELEVANTNÉ"))</f>
        <v/>
      </c>
      <c r="H32" s="61"/>
    </row>
    <row r="33" spans="2:8" ht="16.2" thickBot="1">
      <c r="B33" s="13"/>
      <c r="C33" s="13"/>
      <c r="D33" s="14"/>
      <c r="E33" s="17"/>
      <c r="F33" s="17"/>
    </row>
    <row r="34" spans="2:8" ht="16.2" thickBot="1">
      <c r="B34" s="57" t="s">
        <v>60</v>
      </c>
      <c r="C34" s="57"/>
      <c r="D34" s="57"/>
      <c r="E34" s="128" t="s">
        <v>22</v>
      </c>
      <c r="F34" s="129"/>
      <c r="G34" s="19" t="str">
        <f>IF($E$12&gt;1,$E$12,"")</f>
        <v/>
      </c>
      <c r="H34" s="19" t="str">
        <f>IF($E$12&gt;1,$E$12-1,"")</f>
        <v/>
      </c>
    </row>
    <row r="35" spans="2:8" ht="16.2" thickBot="1">
      <c r="B35" s="55" t="s">
        <v>160</v>
      </c>
      <c r="C35" s="55"/>
      <c r="D35" s="55"/>
      <c r="E35" s="132" t="s">
        <v>105</v>
      </c>
      <c r="F35" s="133"/>
      <c r="G35" s="32"/>
      <c r="H35" s="32"/>
    </row>
    <row r="36" spans="2:8" ht="18" customHeight="1" thickBot="1">
      <c r="B36" s="55" t="s">
        <v>159</v>
      </c>
      <c r="C36" s="55"/>
      <c r="D36" s="55"/>
      <c r="E36" s="130" t="s">
        <v>104</v>
      </c>
      <c r="F36" s="131"/>
      <c r="G36" s="32"/>
      <c r="H36" s="32"/>
    </row>
    <row r="37" spans="2:8" ht="16.05" customHeight="1" thickBot="1">
      <c r="B37" s="55" t="s">
        <v>59</v>
      </c>
      <c r="C37" s="55"/>
      <c r="D37" s="55"/>
      <c r="E37" s="55"/>
      <c r="F37" s="55"/>
      <c r="G37" s="36" t="str">
        <f>IF(OR(G35="",G36=""),"",IF((G35)&lt;=0,"NR",(G36/G35)))</f>
        <v/>
      </c>
      <c r="H37" s="36" t="str">
        <f>IF(OR(H35="",H36=""),"",IF((H35)&lt;=0,"NR",(H36/H35)))</f>
        <v/>
      </c>
    </row>
    <row r="38" spans="2:8" ht="33" customHeight="1" thickBot="1">
      <c r="B38" s="55" t="s">
        <v>230</v>
      </c>
      <c r="C38" s="55"/>
      <c r="D38" s="55"/>
      <c r="E38" s="55"/>
      <c r="F38" s="55"/>
      <c r="G38" s="35" t="str">
        <f>IF(OR(G35="",G36=""),"",IF((G37)="NR","Áno",IF((G37)&gt;7.5,"Áno","Nie")))</f>
        <v/>
      </c>
      <c r="H38" s="35" t="str">
        <f>IF(OR(H35="",H36=""),"",IF((H37)="NR","Áno",IF((H37)&gt;7.5,"Áno","Nie")))</f>
        <v/>
      </c>
    </row>
    <row r="39" spans="2:8" ht="16.2" thickBot="1">
      <c r="B39" s="13"/>
      <c r="E39" s="13"/>
      <c r="F39" s="14"/>
    </row>
    <row r="40" spans="2:8" ht="16.2" thickBot="1">
      <c r="B40" s="57" t="s">
        <v>65</v>
      </c>
      <c r="C40" s="57"/>
      <c r="D40" s="57"/>
      <c r="E40" s="128" t="s">
        <v>22</v>
      </c>
      <c r="F40" s="129"/>
      <c r="G40" s="19" t="str">
        <f>IF($E$12&gt;1,$E$12,"")</f>
        <v/>
      </c>
      <c r="H40" s="19" t="str">
        <f>IF($E$12&gt;1,$E$12-1,"")</f>
        <v/>
      </c>
    </row>
    <row r="41" spans="2:8" ht="18" customHeight="1" thickBot="1">
      <c r="B41" s="55" t="s">
        <v>46</v>
      </c>
      <c r="C41" s="55"/>
      <c r="D41" s="55"/>
      <c r="E41" s="130" t="s">
        <v>106</v>
      </c>
      <c r="F41" s="131"/>
      <c r="G41" s="32"/>
      <c r="H41" s="32"/>
    </row>
    <row r="42" spans="2:8" ht="16.2" thickBot="1">
      <c r="B42" s="55" t="s">
        <v>47</v>
      </c>
      <c r="C42" s="55"/>
      <c r="D42" s="55"/>
      <c r="E42" s="130" t="s">
        <v>106</v>
      </c>
      <c r="F42" s="131"/>
      <c r="G42" s="32"/>
      <c r="H42" s="32"/>
    </row>
    <row r="43" spans="2:8" ht="49.95" customHeight="1" thickBot="1">
      <c r="B43" s="58" t="s">
        <v>223</v>
      </c>
      <c r="C43" s="58"/>
      <c r="D43" s="58"/>
      <c r="E43" s="126" t="s">
        <v>158</v>
      </c>
      <c r="F43" s="127"/>
      <c r="G43" s="32"/>
      <c r="H43" s="32"/>
    </row>
    <row r="44" spans="2:8" ht="33" customHeight="1" thickBot="1">
      <c r="B44" s="111" t="s">
        <v>66</v>
      </c>
      <c r="C44" s="112"/>
      <c r="D44" s="113"/>
      <c r="E44" s="55" t="s">
        <v>235</v>
      </c>
      <c r="F44" s="55"/>
      <c r="G44" s="34" t="str">
        <f>IF(OR(G41="",G42="",G43=""),"",IF(G42=0,"Áno","NR"))</f>
        <v/>
      </c>
      <c r="H44" s="34" t="str">
        <f>IF(OR(H41="",H42="",H43=""),"",IF(H42=0,"Áno","NR"))</f>
        <v/>
      </c>
    </row>
    <row r="45" spans="2:8" ht="33" customHeight="1" thickBot="1">
      <c r="B45" s="114"/>
      <c r="C45" s="115"/>
      <c r="D45" s="116"/>
      <c r="E45" s="55" t="s">
        <v>236</v>
      </c>
      <c r="F45" s="55"/>
      <c r="G45" s="35" t="str">
        <f>IF(G44="", "",IF(G44="Áno", "NR", IF((G41+G42+G43)/G42 &lt; 1, "Áno", "Nie")))</f>
        <v/>
      </c>
      <c r="H45" s="35" t="str">
        <f>IF(H44="", "",IF(H44="Áno", "NR", IF((H41+H42+H43)/H42 &lt; 1, "Áno", "Nie")))</f>
        <v/>
      </c>
    </row>
    <row r="46" spans="2:8" ht="16.2" thickBot="1">
      <c r="B46" s="13"/>
      <c r="C46" s="13"/>
      <c r="D46" s="14"/>
      <c r="E46" s="15"/>
      <c r="F46" s="16"/>
    </row>
    <row r="47" spans="2:8" ht="16.95" customHeight="1" thickBot="1">
      <c r="B47" s="56" t="s">
        <v>67</v>
      </c>
      <c r="C47" s="56"/>
      <c r="D47" s="56"/>
      <c r="E47" s="56"/>
      <c r="F47" s="56"/>
      <c r="G47" s="59" t="str">
        <f>IF(OR(G38="",H38="",G44="",H44="",G45="",H45=""),"",IF(AND(G38="Áno",H38="Áno",G45="Áno",H45="Áno"),"Áno",IF(AND(G38="Áno",H38="Áno",G44="Áno",H44="Áno"),"Nie","Nie")))</f>
        <v/>
      </c>
      <c r="H47" s="59"/>
    </row>
    <row r="48" spans="2:8" ht="16.2" thickBot="1">
      <c r="B48" s="13"/>
      <c r="C48" s="13"/>
      <c r="D48" s="14"/>
      <c r="E48" s="15"/>
      <c r="F48" s="16"/>
    </row>
    <row r="49" spans="2:8" ht="34.950000000000003" customHeight="1" thickBot="1">
      <c r="B49" s="56" t="s">
        <v>89</v>
      </c>
      <c r="C49" s="56"/>
      <c r="D49" s="56"/>
      <c r="E49" s="56"/>
      <c r="F49" s="56"/>
      <c r="G49" s="89" t="str">
        <f>IF(AND(G26="",G30="",G47=""),"",IF(OR(G26="Áno",G30="Áno",G47="Áno"),"Je podnikom v ťažkostiach","Nie je podnikom v ťažkostiach"))</f>
        <v/>
      </c>
      <c r="H49" s="89"/>
    </row>
  </sheetData>
  <sheetProtection algorithmName="SHA-512" hashValue="8qTb9uoVdNUXlQs2ekth18GD4bytdJ3CnLvJ/FZPFaaBk/x021w9M3Iwq3PNvGXhXSXFP+XXodgqcPraNwXOkw==" saltValue="rI0u0LpiMe7IGAh1ZsQdww==" spinCount="100000" sheet="1" objects="1" scenarios="1"/>
  <mergeCells count="70">
    <mergeCell ref="B10:D10"/>
    <mergeCell ref="E10:H10"/>
    <mergeCell ref="B6:H7"/>
    <mergeCell ref="B8:D8"/>
    <mergeCell ref="E8:H8"/>
    <mergeCell ref="B9:D9"/>
    <mergeCell ref="E9:H9"/>
    <mergeCell ref="B11:D11"/>
    <mergeCell ref="E11:H11"/>
    <mergeCell ref="B13:D13"/>
    <mergeCell ref="E13:H13"/>
    <mergeCell ref="B14:D14"/>
    <mergeCell ref="E14:H14"/>
    <mergeCell ref="B21:H21"/>
    <mergeCell ref="B12:D12"/>
    <mergeCell ref="E12:H12"/>
    <mergeCell ref="B15:D15"/>
    <mergeCell ref="E15:H15"/>
    <mergeCell ref="B16:H16"/>
    <mergeCell ref="B17:D17"/>
    <mergeCell ref="E17:H17"/>
    <mergeCell ref="B18:D18"/>
    <mergeCell ref="E18:H18"/>
    <mergeCell ref="B19:D19"/>
    <mergeCell ref="E19:H19"/>
    <mergeCell ref="E20:H20"/>
    <mergeCell ref="B20:D20"/>
    <mergeCell ref="B29:D29"/>
    <mergeCell ref="E29:F29"/>
    <mergeCell ref="G29:H29"/>
    <mergeCell ref="B22:D22"/>
    <mergeCell ref="E22:H22"/>
    <mergeCell ref="B24:D24"/>
    <mergeCell ref="E24:F24"/>
    <mergeCell ref="G24:H24"/>
    <mergeCell ref="B25:D25"/>
    <mergeCell ref="E25:F25"/>
    <mergeCell ref="G25:H25"/>
    <mergeCell ref="B26:F26"/>
    <mergeCell ref="G26:H26"/>
    <mergeCell ref="B28:D28"/>
    <mergeCell ref="E28:F28"/>
    <mergeCell ref="G28:H28"/>
    <mergeCell ref="B38:F38"/>
    <mergeCell ref="B30:F30"/>
    <mergeCell ref="G30:H30"/>
    <mergeCell ref="B32:F32"/>
    <mergeCell ref="G32:H32"/>
    <mergeCell ref="B34:D34"/>
    <mergeCell ref="E34:F34"/>
    <mergeCell ref="B35:D35"/>
    <mergeCell ref="E35:F35"/>
    <mergeCell ref="B36:D36"/>
    <mergeCell ref="E36:F36"/>
    <mergeCell ref="B37:F37"/>
    <mergeCell ref="B40:D40"/>
    <mergeCell ref="E40:F40"/>
    <mergeCell ref="B41:D41"/>
    <mergeCell ref="E41:F41"/>
    <mergeCell ref="B42:D42"/>
    <mergeCell ref="E42:F42"/>
    <mergeCell ref="B49:F49"/>
    <mergeCell ref="G49:H49"/>
    <mergeCell ref="B43:D43"/>
    <mergeCell ref="E43:F43"/>
    <mergeCell ref="B47:F47"/>
    <mergeCell ref="G47:H47"/>
    <mergeCell ref="B44:D45"/>
    <mergeCell ref="E44:F44"/>
    <mergeCell ref="E45:F45"/>
  </mergeCells>
  <conditionalFormatting sqref="G26">
    <cfRule type="containsText" dxfId="21" priority="23" operator="containsText" text="Nie">
      <formula>NOT(ISERROR(SEARCH("Nie",G26)))</formula>
    </cfRule>
    <cfRule type="containsText" dxfId="20" priority="24" operator="containsText" text="Áno">
      <formula>NOT(ISERROR(SEARCH("Áno",G26)))</formula>
    </cfRule>
  </conditionalFormatting>
  <conditionalFormatting sqref="G30 G47">
    <cfRule type="containsText" dxfId="19" priority="21" operator="containsText" text="Nie">
      <formula>NOT(ISERROR(SEARCH("Nie",G30)))</formula>
    </cfRule>
    <cfRule type="containsText" dxfId="18" priority="22" operator="containsText" text="Áno">
      <formula>NOT(ISERROR(SEARCH("Áno",G30)))</formula>
    </cfRule>
  </conditionalFormatting>
  <conditionalFormatting sqref="G49">
    <cfRule type="containsText" dxfId="17" priority="5" operator="containsText" text="Nie je podnikom v ťažkostiach">
      <formula>NOT(ISERROR(SEARCH("Nie je podnikom v ťažkostiach",G49)))</formula>
    </cfRule>
    <cfRule type="containsText" dxfId="16" priority="6" operator="containsText" text="Je podnikom v ťažkostiach">
      <formula>NOT(ISERROR(SEARCH("Je podnikom v ťažkostiach",G49)))</formula>
    </cfRule>
  </conditionalFormatting>
  <conditionalFormatting sqref="G24:H24">
    <cfRule type="containsText" dxfId="15" priority="11" operator="containsText" text="NERELEVANTNÉ">
      <formula>NOT(ISERROR(SEARCH("NERELEVANTNÉ",G24)))</formula>
    </cfRule>
    <cfRule type="containsText" dxfId="14" priority="12" operator="containsText" text="RELEVANTNÉ">
      <formula>NOT(ISERROR(SEARCH("RELEVANTNÉ",G24)))</formula>
    </cfRule>
  </conditionalFormatting>
  <conditionalFormatting sqref="G28:H28">
    <cfRule type="containsText" dxfId="13" priority="9" operator="containsText" text="NERELEVANTNÉ">
      <formula>NOT(ISERROR(SEARCH("NERELEVANTNÉ",G28)))</formula>
    </cfRule>
    <cfRule type="containsText" dxfId="12" priority="10" operator="containsText" text="RELEVANTNÉ">
      <formula>NOT(ISERROR(SEARCH("RELEVANTNÉ",G28)))</formula>
    </cfRule>
  </conditionalFormatting>
  <conditionalFormatting sqref="G32:H32">
    <cfRule type="containsText" dxfId="11" priority="7" operator="containsText" text="NERELEVANTNÉ">
      <formula>NOT(ISERROR(SEARCH("NERELEVANTNÉ",G32)))</formula>
    </cfRule>
    <cfRule type="containsText" dxfId="10" priority="8" operator="containsText" text="RELEVANTNÉ">
      <formula>NOT(ISERROR(SEARCH("RELEVANTNÉ",G32)))</formula>
    </cfRule>
  </conditionalFormatting>
  <conditionalFormatting sqref="G35:H36">
    <cfRule type="expression" dxfId="9" priority="19">
      <formula>$E$27="NERELEVANTNÍ"</formula>
    </cfRule>
  </conditionalFormatting>
  <conditionalFormatting sqref="G36:H36">
    <cfRule type="beginsWith" dxfId="8" priority="20" operator="beginsWith" text="RE">
      <formula>LEFT(G36,LEN("RE"))="RE"</formula>
    </cfRule>
  </conditionalFormatting>
  <conditionalFormatting sqref="G38:H38">
    <cfRule type="containsText" dxfId="7" priority="15" operator="containsText" text="Nie">
      <formula>NOT(ISERROR(SEARCH("Nie",G38)))</formula>
    </cfRule>
    <cfRule type="containsText" dxfId="6" priority="16" operator="containsText" text="Áno">
      <formula>NOT(ISERROR(SEARCH("Áno",G38)))</formula>
    </cfRule>
  </conditionalFormatting>
  <conditionalFormatting sqref="G41:H43">
    <cfRule type="expression" dxfId="5" priority="17">
      <formula>$E$27="NERELEVANTNÍ"</formula>
    </cfRule>
  </conditionalFormatting>
  <conditionalFormatting sqref="G42:H42">
    <cfRule type="beginsWith" dxfId="4" priority="18" operator="beginsWith" text="RE">
      <formula>LEFT(G42,LEN("RE"))="RE"</formula>
    </cfRule>
  </conditionalFormatting>
  <conditionalFormatting sqref="G44:H44">
    <cfRule type="containsText" dxfId="3" priority="3" operator="containsText" text="Áno">
      <formula>NOT(ISERROR(SEARCH("Áno",G44)))</formula>
    </cfRule>
    <cfRule type="expression" dxfId="2" priority="4">
      <formula>$E$34="NERELEVANTNÍ"</formula>
    </cfRule>
  </conditionalFormatting>
  <conditionalFormatting sqref="G45:H45">
    <cfRule type="containsText" dxfId="1" priority="1" operator="containsText" text="Nie">
      <formula>NOT(ISERROR(SEARCH("Nie",G45)))</formula>
    </cfRule>
    <cfRule type="containsText" dxfId="0" priority="2" operator="containsText" text="Áno">
      <formula>NOT(ISERROR(SEARCH("Áno",G45)))</formula>
    </cfRule>
  </conditionalFormatting>
  <pageMargins left="0.7" right="0.7" top="0.75" bottom="0.7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Možnosti!$J$12:$J$18</xm:f>
          </x14:formula1>
          <xm:sqref>E19:H19</xm:sqref>
        </x14:dataValidation>
        <x14:dataValidation type="list" allowBlank="1" showInputMessage="1" showErrorMessage="1">
          <x14:formula1>
            <xm:f>Možnosti!$B$18:$B$20</xm:f>
          </x14:formula1>
          <xm:sqref>E20:H20</xm:sqref>
        </x14:dataValidation>
        <x14:dataValidation type="list" allowBlank="1" showInputMessage="1" showErrorMessage="1">
          <x14:formula1>
            <xm:f>Možnosti!$B$23:$B$28</xm:f>
          </x14:formula1>
          <xm:sqref>G25:H25</xm:sqref>
        </x14:dataValidation>
        <x14:dataValidation type="list" allowBlank="1" showInputMessage="1" showErrorMessage="1">
          <x14:formula1>
            <xm:f>Možnosti!$B$32:$B$35</xm:f>
          </x14:formula1>
          <xm:sqref>G29:H29</xm:sqref>
        </x14:dataValidation>
        <x14:dataValidation type="list" allowBlank="1" showInputMessage="1" showErrorMessage="1">
          <x14:formula1>
            <xm:f>Možnosti!$B$2:$B$6</xm:f>
          </x14:formula1>
          <xm:sqref>E17:H17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39"/>
  <sheetViews>
    <sheetView workbookViewId="0">
      <selection activeCell="B18" sqref="B18"/>
    </sheetView>
  </sheetViews>
  <sheetFormatPr defaultColWidth="10.81640625" defaultRowHeight="15.6"/>
  <cols>
    <col min="1" max="16384" width="10.81640625" style="1"/>
  </cols>
  <sheetData>
    <row r="2" spans="1:16">
      <c r="A2" s="1" t="s">
        <v>12</v>
      </c>
      <c r="B2" s="1" t="s">
        <v>13</v>
      </c>
      <c r="D2" s="1" t="s">
        <v>74</v>
      </c>
      <c r="E2" s="1" t="s">
        <v>13</v>
      </c>
      <c r="G2" s="1" t="s">
        <v>76</v>
      </c>
      <c r="H2" s="1" t="s">
        <v>13</v>
      </c>
    </row>
    <row r="3" spans="1:16">
      <c r="B3" s="1" t="s">
        <v>229</v>
      </c>
      <c r="E3" s="1" t="s">
        <v>14</v>
      </c>
      <c r="H3" s="1" t="s">
        <v>244</v>
      </c>
    </row>
    <row r="4" spans="1:16">
      <c r="B4" s="1" t="s">
        <v>226</v>
      </c>
      <c r="E4" s="1" t="s">
        <v>15</v>
      </c>
      <c r="H4" s="1" t="s">
        <v>245</v>
      </c>
    </row>
    <row r="5" spans="1:16">
      <c r="B5" s="1" t="s">
        <v>227</v>
      </c>
    </row>
    <row r="6" spans="1:16">
      <c r="B6" s="1" t="s">
        <v>228</v>
      </c>
    </row>
    <row r="8" spans="1:16" ht="16.05" customHeight="1">
      <c r="A8" s="2" t="s">
        <v>16</v>
      </c>
      <c r="B8" s="1" t="s">
        <v>13</v>
      </c>
      <c r="C8" s="2"/>
      <c r="D8" s="1" t="s">
        <v>75</v>
      </c>
      <c r="E8" s="1" t="s">
        <v>13</v>
      </c>
      <c r="G8" s="1" t="s">
        <v>238</v>
      </c>
      <c r="H8" s="1" t="s">
        <v>13</v>
      </c>
    </row>
    <row r="9" spans="1:16">
      <c r="B9" s="1" t="s">
        <v>14</v>
      </c>
      <c r="E9" s="1" t="s">
        <v>14</v>
      </c>
      <c r="H9" s="38" t="s">
        <v>240</v>
      </c>
    </row>
    <row r="10" spans="1:16">
      <c r="B10" s="1" t="s">
        <v>15</v>
      </c>
      <c r="E10" s="1" t="s">
        <v>15</v>
      </c>
      <c r="H10" s="1" t="s">
        <v>246</v>
      </c>
    </row>
    <row r="12" spans="1:16">
      <c r="A12" s="1" t="s">
        <v>69</v>
      </c>
      <c r="B12" s="1" t="s">
        <v>13</v>
      </c>
      <c r="C12" s="1" t="s">
        <v>13</v>
      </c>
      <c r="D12" s="1" t="s">
        <v>13</v>
      </c>
      <c r="E12" s="1" t="s">
        <v>13</v>
      </c>
      <c r="F12" s="1" t="s">
        <v>13</v>
      </c>
      <c r="G12" s="1" t="s">
        <v>13</v>
      </c>
      <c r="H12" s="1" t="s">
        <v>13</v>
      </c>
      <c r="I12" s="1" t="s">
        <v>90</v>
      </c>
      <c r="J12" s="1" t="s">
        <v>96</v>
      </c>
      <c r="O12" s="1" t="s">
        <v>13</v>
      </c>
      <c r="P12" s="1" t="s">
        <v>13</v>
      </c>
    </row>
    <row r="13" spans="1:16">
      <c r="B13" s="1" t="s">
        <v>112</v>
      </c>
      <c r="C13" s="1" t="s">
        <v>117</v>
      </c>
      <c r="D13" s="1" t="s">
        <v>119</v>
      </c>
      <c r="E13" s="1" t="s">
        <v>108</v>
      </c>
      <c r="F13" s="1" t="s">
        <v>73</v>
      </c>
      <c r="G13" s="1" t="s">
        <v>120</v>
      </c>
      <c r="H13" s="1" t="s">
        <v>80</v>
      </c>
      <c r="I13" s="1" t="s">
        <v>91</v>
      </c>
      <c r="J13" s="1" t="s">
        <v>97</v>
      </c>
      <c r="O13" s="1" t="s">
        <v>17</v>
      </c>
      <c r="P13" s="1" t="s">
        <v>70</v>
      </c>
    </row>
    <row r="14" spans="1:16">
      <c r="B14" s="1" t="s">
        <v>113</v>
      </c>
      <c r="C14" s="1" t="s">
        <v>118</v>
      </c>
      <c r="F14" s="1" t="s">
        <v>72</v>
      </c>
      <c r="H14" s="1" t="s">
        <v>81</v>
      </c>
      <c r="I14" s="1" t="s">
        <v>92</v>
      </c>
      <c r="J14" s="1" t="s">
        <v>98</v>
      </c>
      <c r="O14" s="1" t="s">
        <v>18</v>
      </c>
      <c r="P14" s="1" t="s">
        <v>71</v>
      </c>
    </row>
    <row r="15" spans="1:16">
      <c r="B15" s="1" t="s">
        <v>114</v>
      </c>
      <c r="C15" s="1" t="s">
        <v>116</v>
      </c>
      <c r="H15" s="1" t="s">
        <v>82</v>
      </c>
      <c r="I15" s="1" t="s">
        <v>102</v>
      </c>
      <c r="J15" s="1" t="s">
        <v>103</v>
      </c>
      <c r="O15" s="1" t="s">
        <v>19</v>
      </c>
      <c r="P15" s="1" t="s">
        <v>157</v>
      </c>
    </row>
    <row r="16" spans="1:16">
      <c r="B16" s="1" t="s">
        <v>115</v>
      </c>
      <c r="I16" s="1" t="s">
        <v>93</v>
      </c>
      <c r="J16" s="1" t="s">
        <v>99</v>
      </c>
      <c r="O16" s="1" t="s">
        <v>20</v>
      </c>
    </row>
    <row r="17" spans="1:10">
      <c r="I17" s="1" t="s">
        <v>94</v>
      </c>
      <c r="J17" s="1" t="s">
        <v>100</v>
      </c>
    </row>
    <row r="18" spans="1:10">
      <c r="A18" s="1" t="s">
        <v>21</v>
      </c>
      <c r="B18" s="1" t="s">
        <v>13</v>
      </c>
      <c r="I18" s="1" t="s">
        <v>95</v>
      </c>
      <c r="J18" s="1" t="s">
        <v>101</v>
      </c>
    </row>
    <row r="19" spans="1:10">
      <c r="B19" s="1" t="s">
        <v>256</v>
      </c>
    </row>
    <row r="20" spans="1:10">
      <c r="B20" s="1" t="s">
        <v>15</v>
      </c>
    </row>
    <row r="23" spans="1:10">
      <c r="A23" s="1" t="s">
        <v>247</v>
      </c>
      <c r="B23" s="1" t="s">
        <v>13</v>
      </c>
      <c r="D23" s="1" t="s">
        <v>7</v>
      </c>
      <c r="E23" s="1" t="s">
        <v>13</v>
      </c>
    </row>
    <row r="24" spans="1:10">
      <c r="B24" s="1" t="s">
        <v>248</v>
      </c>
      <c r="E24" s="1" t="s">
        <v>164</v>
      </c>
    </row>
    <row r="25" spans="1:10">
      <c r="B25" s="1" t="s">
        <v>45</v>
      </c>
      <c r="E25" s="1" t="s">
        <v>165</v>
      </c>
    </row>
    <row r="26" spans="1:10">
      <c r="B26" s="1" t="s">
        <v>42</v>
      </c>
    </row>
    <row r="27" spans="1:10">
      <c r="B27" s="1" t="s">
        <v>43</v>
      </c>
    </row>
    <row r="28" spans="1:10">
      <c r="B28" s="1" t="s">
        <v>44</v>
      </c>
    </row>
    <row r="29" spans="1:10">
      <c r="B29" s="1" t="s">
        <v>243</v>
      </c>
    </row>
    <row r="30" spans="1:10">
      <c r="B30" s="1" t="s">
        <v>254</v>
      </c>
    </row>
    <row r="31" spans="1:10" ht="15" customHeight="1"/>
    <row r="32" spans="1:10">
      <c r="A32" s="1" t="s">
        <v>2</v>
      </c>
      <c r="B32" s="1" t="s">
        <v>13</v>
      </c>
    </row>
    <row r="33" spans="1:2">
      <c r="A33" s="1" t="s">
        <v>251</v>
      </c>
      <c r="B33" s="1" t="s">
        <v>248</v>
      </c>
    </row>
    <row r="34" spans="1:2">
      <c r="B34" s="1" t="s">
        <v>252</v>
      </c>
    </row>
    <row r="35" spans="1:2">
      <c r="B35" s="1" t="s">
        <v>253</v>
      </c>
    </row>
    <row r="37" spans="1:2">
      <c r="A37" s="1" t="s">
        <v>8</v>
      </c>
      <c r="B37" s="1" t="s">
        <v>13</v>
      </c>
    </row>
    <row r="38" spans="1:2">
      <c r="B38" s="1" t="s">
        <v>78</v>
      </c>
    </row>
    <row r="39" spans="1:2">
      <c r="B39" s="1" t="s">
        <v>79</v>
      </c>
    </row>
  </sheetData>
  <sheetProtection algorithmName="SHA-512" hashValue="BCv0AoUlH8Fwf/2sU3YNY+9H0kEsNIK37P349P3spE11lzmXReXElimQ2+IrdpBULrL5ecQHxuTlTcxD27t8Mw==" saltValue="osh7gLwxrF4GaTqiBfTc/A==" spinCount="100000" sheet="1" objects="1" scenarios="1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U56"/>
  <sheetViews>
    <sheetView topLeftCell="A19" zoomScaleNormal="100" workbookViewId="0">
      <selection activeCell="E20" sqref="E20:H20"/>
    </sheetView>
  </sheetViews>
  <sheetFormatPr defaultColWidth="10.81640625" defaultRowHeight="15.6"/>
  <cols>
    <col min="1" max="1" width="2.81640625" style="5" customWidth="1"/>
    <col min="2" max="8" width="10.81640625" style="5" customWidth="1"/>
    <col min="9" max="16384" width="10.81640625" style="5"/>
  </cols>
  <sheetData>
    <row r="5" spans="2:73" ht="16.2" thickBot="1"/>
    <row r="6" spans="2:73" ht="16.95" customHeight="1">
      <c r="B6" s="99" t="s">
        <v>9</v>
      </c>
      <c r="C6" s="100"/>
      <c r="D6" s="100"/>
      <c r="E6" s="100"/>
      <c r="F6" s="100"/>
      <c r="G6" s="100"/>
      <c r="H6" s="101"/>
    </row>
    <row r="7" spans="2:73" ht="16.95" customHeight="1" thickBot="1">
      <c r="B7" s="102"/>
      <c r="C7" s="103"/>
      <c r="D7" s="103"/>
      <c r="E7" s="103"/>
      <c r="F7" s="103"/>
      <c r="G7" s="103"/>
      <c r="H7" s="104"/>
    </row>
    <row r="8" spans="2:73" ht="16.2" thickBot="1">
      <c r="B8" s="84" t="s">
        <v>180</v>
      </c>
      <c r="C8" s="84"/>
      <c r="D8" s="84"/>
      <c r="E8" s="75"/>
      <c r="F8" s="76"/>
      <c r="G8" s="76"/>
      <c r="H8" s="77"/>
    </row>
    <row r="9" spans="2:73" ht="16.2" thickBot="1">
      <c r="B9" s="84" t="s">
        <v>181</v>
      </c>
      <c r="C9" s="84"/>
      <c r="D9" s="84"/>
      <c r="E9" s="75"/>
      <c r="F9" s="76"/>
      <c r="G9" s="76"/>
      <c r="H9" s="77"/>
      <c r="BU9" s="5">
        <v>1</v>
      </c>
    </row>
    <row r="10" spans="2:73" ht="16.2" thickBot="1">
      <c r="B10" s="84" t="s">
        <v>10</v>
      </c>
      <c r="C10" s="84"/>
      <c r="D10" s="84"/>
      <c r="E10" s="75"/>
      <c r="F10" s="76"/>
      <c r="G10" s="76"/>
      <c r="H10" s="77"/>
    </row>
    <row r="11" spans="2:73" ht="16.2" thickBot="1">
      <c r="B11" s="84" t="s">
        <v>224</v>
      </c>
      <c r="C11" s="84"/>
      <c r="D11" s="84"/>
      <c r="E11" s="108"/>
      <c r="F11" s="109"/>
      <c r="G11" s="109"/>
      <c r="H11" s="110"/>
    </row>
    <row r="12" spans="2:73" ht="16.2" thickBot="1">
      <c r="B12" s="39" t="s">
        <v>11</v>
      </c>
      <c r="C12" s="40"/>
      <c r="D12" s="41"/>
      <c r="E12" s="95"/>
      <c r="F12" s="96"/>
      <c r="G12" s="96"/>
      <c r="H12" s="97"/>
    </row>
    <row r="13" spans="2:73" ht="49.95" customHeight="1" thickBot="1">
      <c r="B13" s="92" t="s">
        <v>231</v>
      </c>
      <c r="C13" s="93"/>
      <c r="D13" s="94"/>
      <c r="E13" s="75"/>
      <c r="F13" s="76"/>
      <c r="G13" s="76"/>
      <c r="H13" s="77"/>
    </row>
    <row r="14" spans="2:73" ht="49.05" customHeight="1" thickBot="1">
      <c r="B14" s="92" t="s">
        <v>232</v>
      </c>
      <c r="C14" s="93"/>
      <c r="D14" s="94"/>
      <c r="E14" s="75"/>
      <c r="F14" s="76"/>
      <c r="G14" s="76"/>
      <c r="H14" s="77"/>
    </row>
    <row r="15" spans="2:73" ht="16.2" thickBot="1">
      <c r="B15" s="84" t="s">
        <v>152</v>
      </c>
      <c r="C15" s="84"/>
      <c r="D15" s="84"/>
      <c r="E15" s="105">
        <f ca="1">TODAY()</f>
        <v>45993</v>
      </c>
      <c r="F15" s="106"/>
      <c r="G15" s="106"/>
      <c r="H15" s="107"/>
    </row>
    <row r="16" spans="2:73" ht="16.2" thickBot="1">
      <c r="B16" s="73"/>
      <c r="C16" s="53"/>
      <c r="D16" s="53"/>
      <c r="E16" s="53"/>
      <c r="F16" s="53"/>
      <c r="G16" s="53"/>
      <c r="H16" s="74"/>
    </row>
    <row r="17" spans="1:62" ht="340.05" customHeight="1" thickBot="1">
      <c r="B17" s="66" t="s">
        <v>255</v>
      </c>
      <c r="C17" s="66"/>
      <c r="D17" s="66"/>
      <c r="E17" s="75" t="s">
        <v>13</v>
      </c>
      <c r="F17" s="76"/>
      <c r="G17" s="76"/>
      <c r="H17" s="77"/>
      <c r="BJ17" s="5">
        <v>45441</v>
      </c>
    </row>
    <row r="18" spans="1:62" ht="16.2" thickBot="1">
      <c r="B18" s="66" t="s">
        <v>16</v>
      </c>
      <c r="C18" s="66"/>
      <c r="D18" s="66"/>
      <c r="E18" s="39" t="str">
        <f ca="1">IF(OR(E11="",E15=""),"",IF(DATEDIF(E11,E15,"y")&lt;3,"Áno","Nie"))</f>
        <v/>
      </c>
      <c r="F18" s="40"/>
      <c r="G18" s="40"/>
      <c r="H18" s="41"/>
    </row>
    <row r="19" spans="1:62" ht="16.2" thickBot="1">
      <c r="B19" s="69" t="s">
        <v>1</v>
      </c>
      <c r="C19" s="69"/>
      <c r="D19" s="69"/>
      <c r="E19" s="78" t="s">
        <v>13</v>
      </c>
      <c r="F19" s="79"/>
      <c r="G19" s="79"/>
      <c r="H19" s="80"/>
    </row>
    <row r="20" spans="1:62" ht="150" customHeight="1" thickBot="1">
      <c r="B20" s="81" t="s">
        <v>257</v>
      </c>
      <c r="C20" s="82"/>
      <c r="D20" s="83"/>
      <c r="E20" s="75" t="s">
        <v>13</v>
      </c>
      <c r="F20" s="76"/>
      <c r="G20" s="76"/>
      <c r="H20" s="77"/>
    </row>
    <row r="21" spans="1:62" ht="16.2" thickBot="1">
      <c r="B21" s="73"/>
      <c r="C21" s="53"/>
      <c r="D21" s="53"/>
      <c r="E21" s="53"/>
      <c r="F21" s="53"/>
      <c r="G21" s="53"/>
      <c r="H21" s="74"/>
    </row>
    <row r="22" spans="1:62" ht="16.2" thickBot="1">
      <c r="B22" s="84" t="s">
        <v>39</v>
      </c>
      <c r="C22" s="84"/>
      <c r="D22" s="84"/>
      <c r="E22" s="70" t="str">
        <f ca="1">IF(OR(E17="Vyber možnosť", E18=""), "",
    IF(AND(E17="Mikropodnik", E18="Áno"), "Kritéria C, D",
    IF(AND(E17="Malý podnik", E18="Áno"), "Kritéria C, D",
    IF(AND(E17="Stredný podnik", E18="Áno"), "Kritéria C, D",
    IF(AND(E17="Mikropodnik", E18="Nie"), "Kritéria A, C, D",
    IF(AND(E17="Malý podnik", E18="Nie"), "Kritéria A, C, D",
    IF(AND(E17="Stredný podnik", E18="Nie"), "Kritéria A, C, D", "Kritéria A, C, D, E")))))))</f>
        <v/>
      </c>
      <c r="F22" s="71"/>
      <c r="G22" s="71"/>
      <c r="H22" s="72"/>
    </row>
    <row r="23" spans="1:62" ht="16.2" thickBot="1">
      <c r="B23" s="88"/>
      <c r="C23" s="88"/>
      <c r="D23" s="88"/>
      <c r="E23" s="88"/>
      <c r="F23" s="88"/>
      <c r="G23" s="88"/>
      <c r="H23" s="88"/>
    </row>
    <row r="24" spans="1:62" ht="22.05" customHeight="1" thickBot="1">
      <c r="A24" s="98"/>
      <c r="B24" s="86" t="s">
        <v>23</v>
      </c>
      <c r="C24" s="86"/>
      <c r="D24" s="86"/>
      <c r="E24" s="67" t="s">
        <v>40</v>
      </c>
      <c r="F24" s="67" t="s">
        <v>41</v>
      </c>
      <c r="G24" s="61" t="str">
        <f ca="1">IF(E22="", "", IF(OR(E22="Kritéria A, C, D", E22="Kritéria A, C, D, E"), "RELEVANTNÉ", "NERELEVANTNÉ"))</f>
        <v/>
      </c>
      <c r="H24" s="61"/>
    </row>
    <row r="25" spans="1:62" ht="22.05" customHeight="1" thickBot="1">
      <c r="A25" s="98"/>
      <c r="B25" s="86"/>
      <c r="C25" s="86"/>
      <c r="D25" s="86"/>
      <c r="E25" s="68"/>
      <c r="F25" s="68"/>
      <c r="G25" s="87" t="str">
        <f>IF($E$12&gt;1,$E$12,"")</f>
        <v/>
      </c>
      <c r="H25" s="87"/>
    </row>
    <row r="26" spans="1:62" ht="70.05" customHeight="1" thickBot="1">
      <c r="B26" s="58" t="s">
        <v>174</v>
      </c>
      <c r="C26" s="58"/>
      <c r="D26" s="58"/>
      <c r="E26" s="22" t="s">
        <v>24</v>
      </c>
      <c r="F26" s="22" t="s">
        <v>52</v>
      </c>
      <c r="G26" s="85"/>
      <c r="H26" s="85"/>
    </row>
    <row r="27" spans="1:62" ht="70.05" customHeight="1" thickBot="1">
      <c r="B27" s="58" t="s">
        <v>216</v>
      </c>
      <c r="C27" s="58"/>
      <c r="D27" s="58"/>
      <c r="E27" s="22" t="s">
        <v>25</v>
      </c>
      <c r="F27" s="22" t="s">
        <v>53</v>
      </c>
      <c r="G27" s="85"/>
      <c r="H27" s="85"/>
    </row>
    <row r="28" spans="1:62" ht="49.95" customHeight="1" thickBot="1">
      <c r="B28" s="58" t="s">
        <v>217</v>
      </c>
      <c r="C28" s="58"/>
      <c r="D28" s="58"/>
      <c r="E28" s="22" t="s">
        <v>29</v>
      </c>
      <c r="F28" s="22" t="s">
        <v>106</v>
      </c>
      <c r="G28" s="85"/>
      <c r="H28" s="85"/>
    </row>
    <row r="29" spans="1:62" ht="16.95" customHeight="1" thickBot="1">
      <c r="B29" s="63" t="s">
        <v>30</v>
      </c>
      <c r="C29" s="63"/>
      <c r="D29" s="63"/>
      <c r="E29" s="63"/>
      <c r="F29" s="63"/>
      <c r="G29" s="59" t="str">
        <f>IF(OR(G26="",G27=""),"",IF((G26)&lt;0,"Áno",IF(G26&lt;((G27+G28)/2),"Áno","Nie")))</f>
        <v/>
      </c>
      <c r="H29" s="59"/>
    </row>
    <row r="30" spans="1:62" ht="16.2" thickBot="1">
      <c r="B30" s="54"/>
      <c r="C30" s="54"/>
      <c r="D30" s="54"/>
      <c r="E30" s="54"/>
      <c r="F30" s="54"/>
      <c r="G30" s="54"/>
      <c r="H30" s="54"/>
    </row>
    <row r="31" spans="1:62" ht="16.2" thickBot="1">
      <c r="B31" s="57" t="s">
        <v>36</v>
      </c>
      <c r="C31" s="57"/>
      <c r="D31" s="57"/>
      <c r="E31" s="57" t="s">
        <v>22</v>
      </c>
      <c r="F31" s="57"/>
      <c r="G31" s="61" t="s">
        <v>48</v>
      </c>
      <c r="H31" s="61"/>
    </row>
    <row r="32" spans="1:62" ht="250.05" customHeight="1" thickBot="1">
      <c r="B32" s="55" t="s">
        <v>250</v>
      </c>
      <c r="C32" s="55"/>
      <c r="D32" s="55"/>
      <c r="E32" s="64" t="s">
        <v>212</v>
      </c>
      <c r="F32" s="65"/>
      <c r="G32" s="60" t="s">
        <v>13</v>
      </c>
      <c r="H32" s="60"/>
    </row>
    <row r="33" spans="2:8" ht="16.95" customHeight="1" thickBot="1">
      <c r="B33" s="56" t="s">
        <v>38</v>
      </c>
      <c r="C33" s="56"/>
      <c r="D33" s="56"/>
      <c r="E33" s="56"/>
      <c r="F33" s="56"/>
      <c r="G33" s="59" t="str">
        <f>IF(G32="Vyber možnosť","",IF(OR(G32="Začaté konkurzné konanie",G32="Vyhlásený konkurz",G32="Zastavené konkurzné konanie pre nedostatok majetku",G32="Zrušený konkurz pre nedostatok majetku"),"Áno","Nie"))</f>
        <v/>
      </c>
      <c r="H33" s="59"/>
    </row>
    <row r="34" spans="2:8" ht="16.2" thickBot="1">
      <c r="B34" s="53"/>
      <c r="C34" s="53"/>
      <c r="D34" s="53"/>
      <c r="E34" s="53"/>
      <c r="F34" s="53"/>
      <c r="G34" s="53"/>
      <c r="H34" s="53"/>
    </row>
    <row r="35" spans="2:8" ht="16.95" customHeight="1" thickBot="1">
      <c r="B35" s="57" t="s">
        <v>50</v>
      </c>
      <c r="C35" s="57"/>
      <c r="D35" s="57"/>
      <c r="E35" s="57" t="s">
        <v>22</v>
      </c>
      <c r="F35" s="57"/>
      <c r="G35" s="61" t="s">
        <v>48</v>
      </c>
      <c r="H35" s="61"/>
    </row>
    <row r="36" spans="2:8" ht="49.95" customHeight="1" thickBot="1">
      <c r="B36" s="55" t="s">
        <v>249</v>
      </c>
      <c r="C36" s="55"/>
      <c r="D36" s="55"/>
      <c r="E36" s="64" t="s">
        <v>213</v>
      </c>
      <c r="F36" s="64"/>
      <c r="G36" s="60" t="s">
        <v>13</v>
      </c>
      <c r="H36" s="60"/>
    </row>
    <row r="37" spans="2:8" ht="16.95" customHeight="1" thickBot="1">
      <c r="B37" s="56" t="s">
        <v>49</v>
      </c>
      <c r="C37" s="56"/>
      <c r="D37" s="56"/>
      <c r="E37" s="56"/>
      <c r="F37" s="56"/>
      <c r="G37" s="59" t="str">
        <f>IF(G36="Vyber možnosť","",IF(OR(G36="Žiadateľ neuhradil úver alebo nevypovedal záruku",G36="Žiadateľ stále podlieha reštrukturalizačnému plánu"),"Áno","Nie"))</f>
        <v/>
      </c>
      <c r="H37" s="59"/>
    </row>
    <row r="38" spans="2:8" ht="16.2" thickBot="1">
      <c r="B38" s="52"/>
      <c r="C38" s="52"/>
      <c r="D38" s="52"/>
      <c r="E38" s="52"/>
      <c r="F38" s="52"/>
      <c r="G38" s="52"/>
      <c r="H38" s="52"/>
    </row>
    <row r="39" spans="2:8" ht="16.2" thickBot="1">
      <c r="B39" s="62" t="s">
        <v>51</v>
      </c>
      <c r="C39" s="62"/>
      <c r="D39" s="62"/>
      <c r="E39" s="62"/>
      <c r="F39" s="62"/>
      <c r="G39" s="61" t="str">
        <f ca="1">IF(E22="", "", IF(OR(E22="Kritéria A, C, D, E"),"RELEVANTNÉ","NERELEVANTNÉ"))</f>
        <v/>
      </c>
      <c r="H39" s="61"/>
    </row>
    <row r="40" spans="2:8" ht="16.2" thickBot="1">
      <c r="B40" s="52"/>
      <c r="C40" s="52"/>
      <c r="D40" s="52"/>
      <c r="E40" s="52"/>
      <c r="F40" s="52"/>
      <c r="G40" s="52"/>
      <c r="H40" s="52"/>
    </row>
    <row r="41" spans="2:8" ht="43.95" customHeight="1" thickBot="1">
      <c r="B41" s="57" t="s">
        <v>60</v>
      </c>
      <c r="C41" s="57"/>
      <c r="D41" s="57"/>
      <c r="E41" s="18" t="s">
        <v>40</v>
      </c>
      <c r="F41" s="18" t="s">
        <v>41</v>
      </c>
      <c r="G41" s="19" t="str">
        <f>IF($E$12&gt;1,$E$12,"")</f>
        <v/>
      </c>
      <c r="H41" s="19" t="str">
        <f>IF($E$12&gt;1,$E$12-1,"")</f>
        <v/>
      </c>
    </row>
    <row r="42" spans="2:8" ht="66" customHeight="1" thickBot="1">
      <c r="B42" s="58" t="s">
        <v>174</v>
      </c>
      <c r="C42" s="58"/>
      <c r="D42" s="58"/>
      <c r="E42" s="22" t="s">
        <v>24</v>
      </c>
      <c r="F42" s="22" t="s">
        <v>52</v>
      </c>
      <c r="G42" s="32"/>
      <c r="H42" s="32"/>
    </row>
    <row r="43" spans="2:8" ht="60" customHeight="1" thickBot="1">
      <c r="B43" s="55" t="s">
        <v>175</v>
      </c>
      <c r="C43" s="55"/>
      <c r="D43" s="55"/>
      <c r="E43" s="21" t="s">
        <v>57</v>
      </c>
      <c r="F43" s="20" t="s">
        <v>58</v>
      </c>
      <c r="G43" s="32"/>
      <c r="H43" s="32"/>
    </row>
    <row r="44" spans="2:8" ht="16.2" thickBot="1">
      <c r="B44" s="55" t="s">
        <v>59</v>
      </c>
      <c r="C44" s="55"/>
      <c r="D44" s="55"/>
      <c r="E44" s="55"/>
      <c r="F44" s="55"/>
      <c r="G44" s="37" t="str">
        <f>IF(OR(G42="",G43=""),"",IF((G42)&lt;=0,"NR",(G43/G42)))</f>
        <v/>
      </c>
      <c r="H44" s="37" t="str">
        <f>IF(OR(H42="",H43=""),"",IF((H42)&lt;=0,"NR",(H43/H42)))</f>
        <v/>
      </c>
    </row>
    <row r="45" spans="2:8" ht="34.950000000000003" customHeight="1" thickBot="1">
      <c r="B45" s="55" t="s">
        <v>230</v>
      </c>
      <c r="C45" s="55"/>
      <c r="D45" s="55"/>
      <c r="E45" s="55"/>
      <c r="F45" s="55"/>
      <c r="G45" s="35" t="str">
        <f>IF(OR(G42="",G43=""),"",IF((G44)="NR","Áno",IF((G44)&gt;7.5,"Áno","Nie")))</f>
        <v/>
      </c>
      <c r="H45" s="35" t="str">
        <f>IF(OR(H42="",H43=""),"",IF((H44)="NR","Áno",IF((H44)&gt;7.5,"Áno","Nie")))</f>
        <v/>
      </c>
    </row>
    <row r="46" spans="2:8" ht="16.2" thickBot="1">
      <c r="B46" s="52"/>
      <c r="C46" s="52"/>
      <c r="D46" s="52"/>
      <c r="E46" s="52"/>
      <c r="F46" s="52"/>
      <c r="G46" s="52"/>
      <c r="H46" s="52"/>
    </row>
    <row r="47" spans="2:8" ht="43.95" customHeight="1" thickBot="1">
      <c r="B47" s="57" t="s">
        <v>65</v>
      </c>
      <c r="C47" s="57"/>
      <c r="D47" s="57"/>
      <c r="E47" s="18" t="s">
        <v>40</v>
      </c>
      <c r="F47" s="18" t="s">
        <v>41</v>
      </c>
      <c r="G47" s="19" t="str">
        <f>IF($E$12&gt;1,$E$12,"")</f>
        <v/>
      </c>
      <c r="H47" s="19" t="str">
        <f>IF($E$12&gt;1,$E$12-1,"")</f>
        <v/>
      </c>
    </row>
    <row r="48" spans="2:8" ht="100.05" customHeight="1" thickBot="1">
      <c r="B48" s="55" t="s">
        <v>176</v>
      </c>
      <c r="C48" s="55"/>
      <c r="D48" s="55"/>
      <c r="E48" s="21" t="s">
        <v>61</v>
      </c>
      <c r="F48" s="20" t="s">
        <v>62</v>
      </c>
      <c r="G48" s="32"/>
      <c r="H48" s="32"/>
    </row>
    <row r="49" spans="2:8" ht="36" customHeight="1" thickBot="1">
      <c r="B49" s="55" t="s">
        <v>177</v>
      </c>
      <c r="C49" s="55"/>
      <c r="D49" s="55"/>
      <c r="E49" s="21" t="s">
        <v>63</v>
      </c>
      <c r="F49" s="20" t="s">
        <v>64</v>
      </c>
      <c r="G49" s="32"/>
      <c r="H49" s="32"/>
    </row>
    <row r="50" spans="2:8" ht="100.05" customHeight="1" thickBot="1">
      <c r="B50" s="58" t="s">
        <v>215</v>
      </c>
      <c r="C50" s="58"/>
      <c r="D50" s="58"/>
      <c r="E50" s="22" t="s">
        <v>178</v>
      </c>
      <c r="F50" s="22" t="s">
        <v>179</v>
      </c>
      <c r="G50" s="32"/>
      <c r="H50" s="32"/>
    </row>
    <row r="51" spans="2:8" ht="33" customHeight="1" thickBot="1">
      <c r="B51" s="55" t="s">
        <v>66</v>
      </c>
      <c r="C51" s="55"/>
      <c r="D51" s="55"/>
      <c r="E51" s="55" t="s">
        <v>235</v>
      </c>
      <c r="F51" s="55"/>
      <c r="G51" s="34" t="str">
        <f>IF(OR(G48="",G49="",G50=""),"",IF(G49=0,"Áno","NR"))</f>
        <v/>
      </c>
      <c r="H51" s="34" t="str">
        <f>IF(OR(H48="",H49="",H50=""),"",IF(H49=0,"Áno","NR"))</f>
        <v/>
      </c>
    </row>
    <row r="52" spans="2:8" ht="33" customHeight="1" thickBot="1">
      <c r="B52" s="55"/>
      <c r="C52" s="55"/>
      <c r="D52" s="55"/>
      <c r="E52" s="55" t="s">
        <v>236</v>
      </c>
      <c r="F52" s="55"/>
      <c r="G52" s="35" t="str">
        <f>IF(G51="", "",IF(G51="Áno", "NR", IF((G48+G49+G50)/G49 &lt; 1, "Áno", "Nie")))</f>
        <v/>
      </c>
      <c r="H52" s="35" t="str">
        <f>IF(H51="", "",IF(H51="Áno", "NR", IF((H48+H49+H50)/H49 &lt; 1, "Áno", "Nie")))</f>
        <v/>
      </c>
    </row>
    <row r="53" spans="2:8" ht="16.2" thickBot="1">
      <c r="B53" s="52"/>
      <c r="C53" s="52"/>
      <c r="D53" s="52"/>
      <c r="E53" s="52"/>
      <c r="F53" s="52"/>
      <c r="G53" s="52"/>
      <c r="H53" s="52"/>
    </row>
    <row r="54" spans="2:8" ht="16.95" customHeight="1" thickBot="1">
      <c r="B54" s="56" t="s">
        <v>67</v>
      </c>
      <c r="C54" s="56"/>
      <c r="D54" s="56"/>
      <c r="E54" s="56"/>
      <c r="F54" s="56"/>
      <c r="G54" s="90" t="str">
        <f>IF(OR(G45="",H45="",G51="",H51="",G52="",H52=""),"",IF(AND(G45="Áno",H45="Áno",G52="Áno",H52="Áno"),"Áno",IF(AND(G45="Áno",H45="Áno",G51="Áno",H51="Áno"),"Nie","Nie")))</f>
        <v/>
      </c>
      <c r="H54" s="91"/>
    </row>
    <row r="55" spans="2:8" ht="16.2" thickBot="1">
      <c r="B55" s="52"/>
      <c r="C55" s="52"/>
      <c r="D55" s="52"/>
      <c r="E55" s="52"/>
      <c r="F55" s="52"/>
      <c r="G55" s="52"/>
      <c r="H55" s="52"/>
    </row>
    <row r="56" spans="2:8" ht="36" customHeight="1" thickBot="1">
      <c r="B56" s="56" t="s">
        <v>68</v>
      </c>
      <c r="C56" s="56"/>
      <c r="D56" s="56"/>
      <c r="E56" s="56"/>
      <c r="F56" s="56"/>
      <c r="G56" s="89" t="str">
        <f>IF(AND(G29="",G33="",G37="",G54=""),"",IF(OR(G29="Áno",G33="Áno",G37="Áno",G54="Áno"),"Je podnikom v ťažkostiach","Nie je podnikom v ťažkostiach"))</f>
        <v/>
      </c>
      <c r="H56" s="89"/>
    </row>
  </sheetData>
  <sheetProtection algorithmName="SHA-512" hashValue="ax4yHZXeO1Gtwr+PPRqpp96D0d+hVxAC3qRZXIlOe9RyU9ixhDPyMTNrWH7g3+8aEaHsN+S7YK5iB+SSFB2zCg==" saltValue="epdrsdNXFtdN5oepsl32JQ==" spinCount="100000" sheet="1" objects="1" scenarios="1"/>
  <mergeCells count="85">
    <mergeCell ref="A24:A25"/>
    <mergeCell ref="B6:H7"/>
    <mergeCell ref="E8:H8"/>
    <mergeCell ref="E9:H9"/>
    <mergeCell ref="E15:H15"/>
    <mergeCell ref="E14:H14"/>
    <mergeCell ref="E13:H13"/>
    <mergeCell ref="E11:H11"/>
    <mergeCell ref="B9:D9"/>
    <mergeCell ref="B10:D10"/>
    <mergeCell ref="B11:D11"/>
    <mergeCell ref="B8:D8"/>
    <mergeCell ref="B15:D15"/>
    <mergeCell ref="B13:D13"/>
    <mergeCell ref="B12:D12"/>
    <mergeCell ref="E10:H10"/>
    <mergeCell ref="B14:D14"/>
    <mergeCell ref="B17:D17"/>
    <mergeCell ref="E17:H17"/>
    <mergeCell ref="B16:H16"/>
    <mergeCell ref="E12:H12"/>
    <mergeCell ref="B32:D32"/>
    <mergeCell ref="G54:H54"/>
    <mergeCell ref="B48:D48"/>
    <mergeCell ref="B49:D49"/>
    <mergeCell ref="B50:D50"/>
    <mergeCell ref="E35:F35"/>
    <mergeCell ref="E36:F36"/>
    <mergeCell ref="B36:D36"/>
    <mergeCell ref="B35:D35"/>
    <mergeCell ref="B37:F37"/>
    <mergeCell ref="B38:H38"/>
    <mergeCell ref="B23:H23"/>
    <mergeCell ref="B27:D27"/>
    <mergeCell ref="B28:D28"/>
    <mergeCell ref="G27:H27"/>
    <mergeCell ref="B56:F56"/>
    <mergeCell ref="G56:H56"/>
    <mergeCell ref="B44:F44"/>
    <mergeCell ref="B45:F45"/>
    <mergeCell ref="B54:F54"/>
    <mergeCell ref="B47:D47"/>
    <mergeCell ref="B46:H46"/>
    <mergeCell ref="B40:H40"/>
    <mergeCell ref="G29:H29"/>
    <mergeCell ref="G32:H32"/>
    <mergeCell ref="G33:H33"/>
    <mergeCell ref="B31:D31"/>
    <mergeCell ref="B26:D26"/>
    <mergeCell ref="B24:D25"/>
    <mergeCell ref="G24:H24"/>
    <mergeCell ref="G25:H25"/>
    <mergeCell ref="G26:H26"/>
    <mergeCell ref="B29:F29"/>
    <mergeCell ref="E31:F31"/>
    <mergeCell ref="E32:F32"/>
    <mergeCell ref="G31:H31"/>
    <mergeCell ref="B18:D18"/>
    <mergeCell ref="E24:E25"/>
    <mergeCell ref="F24:F25"/>
    <mergeCell ref="B19:D19"/>
    <mergeCell ref="E22:H22"/>
    <mergeCell ref="B21:H21"/>
    <mergeCell ref="E20:H20"/>
    <mergeCell ref="E19:H19"/>
    <mergeCell ref="E18:H18"/>
    <mergeCell ref="B20:D20"/>
    <mergeCell ref="B22:D22"/>
    <mergeCell ref="G28:H28"/>
    <mergeCell ref="B55:H55"/>
    <mergeCell ref="B53:H53"/>
    <mergeCell ref="B34:H34"/>
    <mergeCell ref="B30:H30"/>
    <mergeCell ref="B51:D52"/>
    <mergeCell ref="E51:F51"/>
    <mergeCell ref="E52:F52"/>
    <mergeCell ref="B33:F33"/>
    <mergeCell ref="B41:D41"/>
    <mergeCell ref="B42:D42"/>
    <mergeCell ref="B43:D43"/>
    <mergeCell ref="G37:H37"/>
    <mergeCell ref="G36:H36"/>
    <mergeCell ref="G35:H35"/>
    <mergeCell ref="B39:F39"/>
    <mergeCell ref="G39:H39"/>
  </mergeCells>
  <conditionalFormatting sqref="G26:G28">
    <cfRule type="expression" dxfId="187" priority="59">
      <formula>$E$18="NERELEVANTNÍ"</formula>
    </cfRule>
  </conditionalFormatting>
  <conditionalFormatting sqref="G29">
    <cfRule type="containsText" dxfId="186" priority="61" operator="containsText" text="Nie">
      <formula>NOT(ISERROR(SEARCH("Nie",G29)))</formula>
    </cfRule>
    <cfRule type="containsText" dxfId="185" priority="62" operator="containsText" text="Áno">
      <formula>NOT(ISERROR(SEARCH("Áno",G29)))</formula>
    </cfRule>
  </conditionalFormatting>
  <conditionalFormatting sqref="G33">
    <cfRule type="containsText" dxfId="184" priority="50" operator="containsText" text="Nie">
      <formula>NOT(ISERROR(SEARCH("Nie",G33)))</formula>
    </cfRule>
    <cfRule type="containsText" dxfId="183" priority="51" operator="containsText" text="Áno">
      <formula>NOT(ISERROR(SEARCH("Áno",G33)))</formula>
    </cfRule>
  </conditionalFormatting>
  <conditionalFormatting sqref="G37">
    <cfRule type="containsText" dxfId="182" priority="10" operator="containsText" text="Nie">
      <formula>NOT(ISERROR(SEARCH("Nie",G37)))</formula>
    </cfRule>
    <cfRule type="containsText" dxfId="181" priority="11" operator="containsText" text="Áno">
      <formula>NOT(ISERROR(SEARCH("Áno",G37)))</formula>
    </cfRule>
  </conditionalFormatting>
  <conditionalFormatting sqref="G54">
    <cfRule type="containsText" dxfId="180" priority="8" operator="containsText" text="Nie">
      <formula>NOT(ISERROR(SEARCH("Nie",G54)))</formula>
    </cfRule>
    <cfRule type="containsText" dxfId="179" priority="9" operator="containsText" text="Áno">
      <formula>NOT(ISERROR(SEARCH("Áno",G54)))</formula>
    </cfRule>
  </conditionalFormatting>
  <conditionalFormatting sqref="G56">
    <cfRule type="containsText" dxfId="178" priority="45" operator="containsText" text="Nie je podnikom v ťažkostiach">
      <formula>NOT(ISERROR(SEARCH("Nie je podnikom v ťažkostiach",G56)))</formula>
    </cfRule>
    <cfRule type="containsText" dxfId="177" priority="46" operator="containsText" text="Je podnikom v ťažkostiach">
      <formula>NOT(ISERROR(SEARCH("Je podnikom v ťažkostiach",G56)))</formula>
    </cfRule>
  </conditionalFormatting>
  <conditionalFormatting sqref="G24:H24">
    <cfRule type="containsText" dxfId="176" priority="26" operator="containsText" text="NERELEVANTNÉ">
      <formula>NOT(ISERROR(SEARCH("NERELEVANTNÉ",G24)))</formula>
    </cfRule>
    <cfRule type="containsText" dxfId="175" priority="28" operator="containsText" text="RELEVANTNÉ">
      <formula>NOT(ISERROR(SEARCH("RELEVANTNÉ",G24)))</formula>
    </cfRule>
  </conditionalFormatting>
  <conditionalFormatting sqref="G31:H31">
    <cfRule type="containsText" dxfId="174" priority="17" operator="containsText" text="NERELEVANTNÉ">
      <formula>NOT(ISERROR(SEARCH("NERELEVANTNÉ",G31)))</formula>
    </cfRule>
    <cfRule type="containsText" dxfId="173" priority="18" operator="containsText" text="RELEVANTNÉ">
      <formula>NOT(ISERROR(SEARCH("RELEVANTNÉ",G31)))</formula>
    </cfRule>
  </conditionalFormatting>
  <conditionalFormatting sqref="G35:H35">
    <cfRule type="containsText" dxfId="172" priority="15" operator="containsText" text="NERELEVANTNÉ">
      <formula>NOT(ISERROR(SEARCH("NERELEVANTNÉ",G35)))</formula>
    </cfRule>
    <cfRule type="containsText" dxfId="171" priority="16" operator="containsText" text="RELEVANTNÉ">
      <formula>NOT(ISERROR(SEARCH("RELEVANTNÉ",G35)))</formula>
    </cfRule>
  </conditionalFormatting>
  <conditionalFormatting sqref="G39:H39">
    <cfRule type="containsText" dxfId="170" priority="13" operator="containsText" text="NERELEVANTNÉ">
      <formula>NOT(ISERROR(SEARCH("NERELEVANTNÉ",G39)))</formula>
    </cfRule>
    <cfRule type="containsText" dxfId="169" priority="14" operator="containsText" text="RELEVANTNÉ">
      <formula>NOT(ISERROR(SEARCH("RELEVANTNÉ",G39)))</formula>
    </cfRule>
  </conditionalFormatting>
  <conditionalFormatting sqref="G42:H43">
    <cfRule type="expression" dxfId="168" priority="41">
      <formula>$E$34="NERELEVANTNÍ"</formula>
    </cfRule>
  </conditionalFormatting>
  <conditionalFormatting sqref="G43:H43">
    <cfRule type="beginsWith" dxfId="167" priority="42" operator="beginsWith" text="RE">
      <formula>LEFT(G43,LEN("RE"))="RE"</formula>
    </cfRule>
  </conditionalFormatting>
  <conditionalFormatting sqref="G45:H45">
    <cfRule type="containsText" dxfId="166" priority="33" operator="containsText" text="Nie">
      <formula>NOT(ISERROR(SEARCH("Nie",G45)))</formula>
    </cfRule>
    <cfRule type="containsText" dxfId="165" priority="34" operator="containsText" text="Áno">
      <formula>NOT(ISERROR(SEARCH("Áno",G45)))</formula>
    </cfRule>
  </conditionalFormatting>
  <conditionalFormatting sqref="G48:H51">
    <cfRule type="expression" dxfId="164" priority="39">
      <formula>$E$34="NERELEVANTNÍ"</formula>
    </cfRule>
  </conditionalFormatting>
  <conditionalFormatting sqref="G49:H49">
    <cfRule type="beginsWith" dxfId="163" priority="40" operator="beginsWith" text="RE">
      <formula>LEFT(G49,LEN("RE"))="RE"</formula>
    </cfRule>
  </conditionalFormatting>
  <conditionalFormatting sqref="G51:H51">
    <cfRule type="containsText" dxfId="162" priority="4" operator="containsText" text="Áno">
      <formula>NOT(ISERROR(SEARCH("Áno",G51)))</formula>
    </cfRule>
  </conditionalFormatting>
  <conditionalFormatting sqref="G52:H52">
    <cfRule type="containsText" dxfId="161" priority="1" operator="containsText" text="Nie">
      <formula>NOT(ISERROR(SEARCH("Nie",G52)))</formula>
    </cfRule>
    <cfRule type="containsText" dxfId="160" priority="2" operator="containsText" text="Áno">
      <formula>NOT(ISERROR(SEARCH("Áno",G52)))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Možnosti!$B$12:$B$16</xm:f>
          </x14:formula1>
          <xm:sqref>E19</xm:sqref>
        </x14:dataValidation>
        <x14:dataValidation type="list" allowBlank="1" showInputMessage="1" showErrorMessage="1">
          <x14:formula1>
            <xm:f>Možnosti!$B$18:$B$20</xm:f>
          </x14:formula1>
          <xm:sqref>E20</xm:sqref>
        </x14:dataValidation>
        <x14:dataValidation type="list" allowBlank="1" showInputMessage="1" showErrorMessage="1">
          <x14:formula1>
            <xm:f>Možnosti!$B$23:$B$28</xm:f>
          </x14:formula1>
          <xm:sqref>G32:H32</xm:sqref>
        </x14:dataValidation>
        <x14:dataValidation type="list" allowBlank="1" showInputMessage="1" showErrorMessage="1">
          <x14:formula1>
            <xm:f>Možnosti!$B$32:$B$35</xm:f>
          </x14:formula1>
          <xm:sqref>G36:H36</xm:sqref>
        </x14:dataValidation>
        <x14:dataValidation type="list" allowBlank="1" showInputMessage="1" showErrorMessage="1">
          <x14:formula1>
            <xm:f>Možnosti!$B$2:$B$6</xm:f>
          </x14:formula1>
          <xm:sqref>E17:H17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H56"/>
  <sheetViews>
    <sheetView topLeftCell="A18" workbookViewId="0">
      <selection activeCell="B20" sqref="B20:D20"/>
    </sheetView>
  </sheetViews>
  <sheetFormatPr defaultColWidth="10.81640625" defaultRowHeight="15.6"/>
  <cols>
    <col min="1" max="1" width="2.81640625" style="5" customWidth="1"/>
    <col min="2" max="4" width="11" style="5" customWidth="1"/>
    <col min="5" max="5" width="10.81640625" style="5" customWidth="1"/>
    <col min="6" max="6" width="10.81640625" style="5"/>
    <col min="7" max="8" width="10.81640625" style="5" customWidth="1"/>
    <col min="9" max="16384" width="10.81640625" style="5"/>
  </cols>
  <sheetData>
    <row r="5" spans="2:8" ht="16.2" thickBot="1"/>
    <row r="6" spans="2:8" ht="16.95" customHeight="1">
      <c r="B6" s="99" t="s">
        <v>9</v>
      </c>
      <c r="C6" s="100"/>
      <c r="D6" s="100"/>
      <c r="E6" s="100"/>
      <c r="F6" s="100"/>
      <c r="G6" s="100"/>
      <c r="H6" s="101"/>
    </row>
    <row r="7" spans="2:8" ht="16.95" customHeight="1" thickBot="1">
      <c r="B7" s="102"/>
      <c r="C7" s="103"/>
      <c r="D7" s="103"/>
      <c r="E7" s="103"/>
      <c r="F7" s="103"/>
      <c r="G7" s="103"/>
      <c r="H7" s="104"/>
    </row>
    <row r="8" spans="2:8" ht="16.2" thickBot="1">
      <c r="B8" s="84" t="s">
        <v>180</v>
      </c>
      <c r="C8" s="84"/>
      <c r="D8" s="84"/>
      <c r="E8" s="75"/>
      <c r="F8" s="76"/>
      <c r="G8" s="76"/>
      <c r="H8" s="77"/>
    </row>
    <row r="9" spans="2:8" ht="16.2" thickBot="1">
      <c r="B9" s="84" t="s">
        <v>181</v>
      </c>
      <c r="C9" s="84"/>
      <c r="D9" s="84"/>
      <c r="E9" s="75"/>
      <c r="F9" s="76"/>
      <c r="G9" s="76"/>
      <c r="H9" s="77"/>
    </row>
    <row r="10" spans="2:8" ht="16.2" thickBot="1">
      <c r="B10" s="84" t="s">
        <v>10</v>
      </c>
      <c r="C10" s="84"/>
      <c r="D10" s="84"/>
      <c r="E10" s="75"/>
      <c r="F10" s="76"/>
      <c r="G10" s="76"/>
      <c r="H10" s="77"/>
    </row>
    <row r="11" spans="2:8" ht="16.2" thickBot="1">
      <c r="B11" s="84" t="s">
        <v>224</v>
      </c>
      <c r="C11" s="84"/>
      <c r="D11" s="84"/>
      <c r="E11" s="108"/>
      <c r="F11" s="76"/>
      <c r="G11" s="76"/>
      <c r="H11" s="77"/>
    </row>
    <row r="12" spans="2:8" ht="16.2" thickBot="1">
      <c r="B12" s="39" t="s">
        <v>11</v>
      </c>
      <c r="C12" s="40"/>
      <c r="D12" s="41"/>
      <c r="E12" s="95"/>
      <c r="F12" s="96"/>
      <c r="G12" s="96"/>
      <c r="H12" s="97"/>
    </row>
    <row r="13" spans="2:8" ht="34.950000000000003" customHeight="1" thickBot="1">
      <c r="B13" s="119" t="s">
        <v>231</v>
      </c>
      <c r="C13" s="119"/>
      <c r="D13" s="119"/>
      <c r="E13" s="75"/>
      <c r="F13" s="76"/>
      <c r="G13" s="76"/>
      <c r="H13" s="77"/>
    </row>
    <row r="14" spans="2:8" ht="34.950000000000003" customHeight="1" thickBot="1">
      <c r="B14" s="119" t="s">
        <v>232</v>
      </c>
      <c r="C14" s="119"/>
      <c r="D14" s="119"/>
      <c r="E14" s="75"/>
      <c r="F14" s="76"/>
      <c r="G14" s="76"/>
      <c r="H14" s="77"/>
    </row>
    <row r="15" spans="2:8" ht="16.2" thickBot="1">
      <c r="B15" s="84" t="s">
        <v>152</v>
      </c>
      <c r="C15" s="84"/>
      <c r="D15" s="84"/>
      <c r="E15" s="123">
        <f ca="1">TODAY()</f>
        <v>45993</v>
      </c>
      <c r="F15" s="124"/>
      <c r="G15" s="124"/>
      <c r="H15" s="125"/>
    </row>
    <row r="16" spans="2:8" ht="16.2" thickBot="1">
      <c r="B16" s="73"/>
      <c r="C16" s="53"/>
      <c r="D16" s="53"/>
      <c r="E16" s="53"/>
      <c r="F16" s="53"/>
      <c r="G16" s="53"/>
      <c r="H16" s="74"/>
    </row>
    <row r="17" spans="2:8" ht="340.05" customHeight="1" thickBot="1">
      <c r="B17" s="119" t="s">
        <v>255</v>
      </c>
      <c r="C17" s="119"/>
      <c r="D17" s="119"/>
      <c r="E17" s="75" t="s">
        <v>13</v>
      </c>
      <c r="F17" s="76"/>
      <c r="G17" s="76"/>
      <c r="H17" s="77"/>
    </row>
    <row r="18" spans="2:8" ht="16.95" customHeight="1" thickBot="1">
      <c r="B18" s="119" t="s">
        <v>16</v>
      </c>
      <c r="C18" s="119"/>
      <c r="D18" s="119"/>
      <c r="E18" s="120" t="str">
        <f ca="1">IF(OR(E11="",E15=""),"",IF(DATEDIF(E11,E15,"y")&lt;3,"Áno","Nie"))</f>
        <v/>
      </c>
      <c r="F18" s="121"/>
      <c r="G18" s="121"/>
      <c r="H18" s="122"/>
    </row>
    <row r="19" spans="2:8" ht="16.2" thickBot="1">
      <c r="B19" s="117" t="s">
        <v>1</v>
      </c>
      <c r="C19" s="117"/>
      <c r="D19" s="117"/>
      <c r="E19" s="75" t="s">
        <v>13</v>
      </c>
      <c r="F19" s="76"/>
      <c r="G19" s="76"/>
      <c r="H19" s="77"/>
    </row>
    <row r="20" spans="2:8" ht="130.05000000000001" customHeight="1" thickBot="1">
      <c r="B20" s="92" t="s">
        <v>257</v>
      </c>
      <c r="C20" s="93"/>
      <c r="D20" s="94"/>
      <c r="E20" s="75" t="s">
        <v>13</v>
      </c>
      <c r="F20" s="76"/>
      <c r="G20" s="76"/>
      <c r="H20" s="77"/>
    </row>
    <row r="21" spans="2:8" ht="16.2" thickBot="1">
      <c r="B21" s="73"/>
      <c r="C21" s="53"/>
      <c r="D21" s="53"/>
      <c r="E21" s="53"/>
      <c r="F21" s="53"/>
      <c r="G21" s="53"/>
      <c r="H21" s="74"/>
    </row>
    <row r="22" spans="2:8" ht="16.2" thickBot="1">
      <c r="B22" s="84" t="s">
        <v>39</v>
      </c>
      <c r="C22" s="84"/>
      <c r="D22" s="84"/>
      <c r="E22" s="70" t="str">
        <f ca="1">IF(OR(E17="Vyber možnosť", E18=""), "",IF(AND(E17="Mikropodnik",E18="Áno"),"Kritéria C, D",IF(AND(E17="Malý podnik",E18="Áno"),"Kritéria C, D",IF(AND(E17="Stredný podnik",E18="Áno"),"Kritéria C, D",IF(AND(E17="Mikropodnik",E18="Nie"),"Kritéria B, C, D",IF(AND(E17="Malý podnik",E18="Nie"),"Kritéria B, C, D",IF(AND(E17="Stredný podnik",E18="Nie"),"Kritéria B, C, D","Kritéria B, C, D, E")))))))</f>
        <v/>
      </c>
      <c r="F22" s="71"/>
      <c r="G22" s="71"/>
      <c r="H22" s="72"/>
    </row>
    <row r="23" spans="2:8" ht="16.2" thickBot="1">
      <c r="B23" s="23"/>
      <c r="C23" s="23"/>
      <c r="D23" s="23"/>
      <c r="E23" s="24"/>
      <c r="F23" s="24"/>
      <c r="G23" s="24"/>
      <c r="H23" s="24"/>
    </row>
    <row r="24" spans="2:8" ht="16.95" customHeight="1" thickBot="1">
      <c r="B24" s="57" t="s">
        <v>31</v>
      </c>
      <c r="C24" s="57"/>
      <c r="D24" s="57"/>
      <c r="E24" s="67" t="s">
        <v>40</v>
      </c>
      <c r="F24" s="67" t="s">
        <v>41</v>
      </c>
      <c r="G24" s="61" t="str">
        <f ca="1">IF(E22="", "", IF(OR(E22="Kritéria B, C, D",E22="Kritéria B, C, D, E"),"RELEVANTNÉ","NERELEVANTNÉ"))</f>
        <v/>
      </c>
      <c r="H24" s="61"/>
    </row>
    <row r="25" spans="2:8" ht="16.2" thickBot="1">
      <c r="B25" s="57"/>
      <c r="C25" s="57"/>
      <c r="D25" s="57"/>
      <c r="E25" s="68"/>
      <c r="F25" s="68"/>
      <c r="G25" s="87" t="str">
        <f>IF($E$12&gt;1,$E$12,"")</f>
        <v/>
      </c>
      <c r="H25" s="87"/>
    </row>
    <row r="26" spans="2:8" ht="64.95" customHeight="1" thickBot="1">
      <c r="B26" s="58" t="s">
        <v>174</v>
      </c>
      <c r="C26" s="58"/>
      <c r="D26" s="58"/>
      <c r="E26" s="22" t="s">
        <v>24</v>
      </c>
      <c r="F26" s="22" t="s">
        <v>52</v>
      </c>
      <c r="G26" s="118"/>
      <c r="H26" s="118"/>
    </row>
    <row r="27" spans="2:8" ht="70.05" customHeight="1" thickBot="1">
      <c r="B27" s="58" t="s">
        <v>219</v>
      </c>
      <c r="C27" s="58"/>
      <c r="D27" s="58"/>
      <c r="E27" s="22" t="s">
        <v>34</v>
      </c>
      <c r="F27" s="22" t="s">
        <v>54</v>
      </c>
      <c r="G27" s="118"/>
      <c r="H27" s="118"/>
    </row>
    <row r="28" spans="2:8" ht="118.95" customHeight="1" thickBot="1">
      <c r="B28" s="58" t="s">
        <v>218</v>
      </c>
      <c r="C28" s="58"/>
      <c r="D28" s="58"/>
      <c r="E28" s="22" t="s">
        <v>32</v>
      </c>
      <c r="F28" s="22" t="s">
        <v>55</v>
      </c>
      <c r="G28" s="118"/>
      <c r="H28" s="118"/>
    </row>
    <row r="29" spans="2:8" ht="16.2" thickBot="1">
      <c r="B29" s="63" t="s">
        <v>37</v>
      </c>
      <c r="C29" s="63"/>
      <c r="D29" s="63"/>
      <c r="E29" s="63"/>
      <c r="F29" s="63"/>
      <c r="G29" s="59" t="str">
        <f>IF(OR(G26="",G27="",G28=""),"",IF(AND((G27+G28)&gt;0,G26&gt;0),"Nie",(IF((ABS(G27+G28))&gt;((G26-(G27+G28))/2),"Áno","Nie"))))</f>
        <v/>
      </c>
      <c r="H29" s="59"/>
    </row>
    <row r="30" spans="2:8" ht="16.2" thickBot="1"/>
    <row r="31" spans="2:8" ht="16.95" customHeight="1" thickBot="1">
      <c r="B31" s="57" t="s">
        <v>36</v>
      </c>
      <c r="C31" s="57"/>
      <c r="D31" s="57"/>
      <c r="E31" s="57" t="s">
        <v>22</v>
      </c>
      <c r="F31" s="57"/>
      <c r="G31" s="61" t="s">
        <v>48</v>
      </c>
      <c r="H31" s="61"/>
    </row>
    <row r="32" spans="2:8" ht="220.05" customHeight="1" thickBot="1">
      <c r="B32" s="55" t="s">
        <v>250</v>
      </c>
      <c r="C32" s="55"/>
      <c r="D32" s="55"/>
      <c r="E32" s="64" t="s">
        <v>212</v>
      </c>
      <c r="F32" s="64"/>
      <c r="G32" s="60" t="s">
        <v>13</v>
      </c>
      <c r="H32" s="60"/>
    </row>
    <row r="33" spans="2:8" ht="16.2" thickBot="1">
      <c r="B33" s="56" t="s">
        <v>38</v>
      </c>
      <c r="C33" s="56"/>
      <c r="D33" s="56"/>
      <c r="E33" s="56"/>
      <c r="F33" s="56"/>
      <c r="G33" s="59" t="str">
        <f>IF(G32="Vyber možnosť","",IF(OR(G32="Začaté konkurzné konanie",G32="Vyhlásený konkurz",G32="Zastavené konkurzné konanie pre nedostatok majetku",G32="Zrušený konkurz pre nedostatok majetku"),"Áno","Nie"))</f>
        <v/>
      </c>
      <c r="H33" s="59"/>
    </row>
    <row r="34" spans="2:8" ht="16.2" thickBot="1"/>
    <row r="35" spans="2:8" ht="16.95" customHeight="1" thickBot="1">
      <c r="B35" s="57" t="s">
        <v>50</v>
      </c>
      <c r="C35" s="57"/>
      <c r="D35" s="57"/>
      <c r="E35" s="57" t="s">
        <v>22</v>
      </c>
      <c r="F35" s="57"/>
      <c r="G35" s="61" t="s">
        <v>48</v>
      </c>
      <c r="H35" s="61"/>
    </row>
    <row r="36" spans="2:8" ht="48" customHeight="1" thickBot="1">
      <c r="B36" s="55" t="s">
        <v>249</v>
      </c>
      <c r="C36" s="55"/>
      <c r="D36" s="55"/>
      <c r="E36" s="64" t="s">
        <v>213</v>
      </c>
      <c r="F36" s="64"/>
      <c r="G36" s="60" t="s">
        <v>13</v>
      </c>
      <c r="H36" s="60"/>
    </row>
    <row r="37" spans="2:8" ht="16.2" thickBot="1">
      <c r="B37" s="56" t="s">
        <v>49</v>
      </c>
      <c r="C37" s="56"/>
      <c r="D37" s="56"/>
      <c r="E37" s="56"/>
      <c r="F37" s="56"/>
      <c r="G37" s="59" t="str">
        <f>IF(G36="Vyber možnosť","",IF(OR(G36="Žiadateľ neuhradil úver alebo nevypovedal záruku",G36="Žiadateľ stále podlieha reštrukturalizačnému plánu"),"Áno","Nie"))</f>
        <v/>
      </c>
      <c r="H37" s="59"/>
    </row>
    <row r="38" spans="2:8" ht="16.2" thickBot="1">
      <c r="B38" s="13"/>
      <c r="C38" s="13"/>
      <c r="D38" s="14"/>
      <c r="E38" s="15"/>
      <c r="F38" s="16"/>
    </row>
    <row r="39" spans="2:8" ht="16.95" customHeight="1" thickBot="1">
      <c r="B39" s="62" t="s">
        <v>51</v>
      </c>
      <c r="C39" s="62"/>
      <c r="D39" s="62"/>
      <c r="E39" s="62"/>
      <c r="F39" s="62"/>
      <c r="G39" s="61" t="str">
        <f ca="1">IF(E22="","",IF(OR(E22="Kritéria B, C, D, E"),"RELEVANTNÉ","NERELEVANTNÉ"))</f>
        <v/>
      </c>
      <c r="H39" s="61"/>
    </row>
    <row r="40" spans="2:8" ht="16.2" thickBot="1">
      <c r="B40" s="13"/>
      <c r="C40" s="13"/>
      <c r="D40" s="14"/>
      <c r="E40" s="17"/>
      <c r="F40" s="17"/>
    </row>
    <row r="41" spans="2:8" ht="31.8" thickBot="1">
      <c r="B41" s="57" t="s">
        <v>60</v>
      </c>
      <c r="C41" s="57"/>
      <c r="D41" s="57"/>
      <c r="E41" s="18" t="s">
        <v>40</v>
      </c>
      <c r="F41" s="18" t="s">
        <v>41</v>
      </c>
      <c r="G41" s="19" t="str">
        <f>IF($E$12&gt;1,$E$12,"")</f>
        <v/>
      </c>
      <c r="H41" s="19" t="str">
        <f>IF($E$12&gt;1,$E$12-1,"")</f>
        <v/>
      </c>
    </row>
    <row r="42" spans="2:8" ht="64.95" customHeight="1" thickBot="1">
      <c r="B42" s="55" t="s">
        <v>174</v>
      </c>
      <c r="C42" s="55"/>
      <c r="D42" s="55"/>
      <c r="E42" s="20" t="s">
        <v>24</v>
      </c>
      <c r="F42" s="20" t="s">
        <v>52</v>
      </c>
      <c r="G42" s="32"/>
      <c r="H42" s="32"/>
    </row>
    <row r="43" spans="2:8" ht="49.95" customHeight="1" thickBot="1">
      <c r="B43" s="55" t="s">
        <v>175</v>
      </c>
      <c r="C43" s="55"/>
      <c r="D43" s="55"/>
      <c r="E43" s="21" t="s">
        <v>57</v>
      </c>
      <c r="F43" s="20" t="s">
        <v>58</v>
      </c>
      <c r="G43" s="32"/>
      <c r="H43" s="32"/>
    </row>
    <row r="44" spans="2:8" ht="16.2" thickBot="1">
      <c r="B44" s="55" t="s">
        <v>59</v>
      </c>
      <c r="C44" s="55"/>
      <c r="D44" s="55"/>
      <c r="E44" s="55"/>
      <c r="F44" s="55"/>
      <c r="G44" s="36" t="str">
        <f>IF(OR(G42="",G43=""),"",IF((G42)&lt;=0,"NR",(G43/G42)))</f>
        <v/>
      </c>
      <c r="H44" s="36" t="str">
        <f>IF(OR(H42="",H43=""),"",IF((H42)&lt;=0,"NR",(H43/H42)))</f>
        <v/>
      </c>
    </row>
    <row r="45" spans="2:8" ht="33" customHeight="1" thickBot="1">
      <c r="B45" s="55" t="s">
        <v>230</v>
      </c>
      <c r="C45" s="55"/>
      <c r="D45" s="55"/>
      <c r="E45" s="55"/>
      <c r="F45" s="55"/>
      <c r="G45" s="35" t="str">
        <f>IF(OR(G42="",G43=""),"",IF((G44)="NR","Áno",IF((G44)&gt;7.5,"Áno","Nie")))</f>
        <v/>
      </c>
      <c r="H45" s="35" t="str">
        <f>IF(OR(H42="",H43=""),"",IF((H44)="NR","Áno",IF((H44)&gt;7.5,"Áno","Nie")))</f>
        <v/>
      </c>
    </row>
    <row r="46" spans="2:8" ht="16.2" thickBot="1">
      <c r="B46" s="25"/>
      <c r="C46" s="1"/>
      <c r="D46" s="1"/>
      <c r="E46" s="25"/>
      <c r="F46" s="26"/>
      <c r="G46" s="1"/>
      <c r="H46" s="1"/>
    </row>
    <row r="47" spans="2:8" ht="31.8" thickBot="1">
      <c r="B47" s="57" t="s">
        <v>65</v>
      </c>
      <c r="C47" s="57"/>
      <c r="D47" s="57"/>
      <c r="E47" s="18" t="s">
        <v>40</v>
      </c>
      <c r="F47" s="18" t="s">
        <v>41</v>
      </c>
      <c r="G47" s="19" t="str">
        <f>IF($E$12&gt;1,$E$12,"")</f>
        <v/>
      </c>
      <c r="H47" s="19" t="str">
        <f>IF($E$12&gt;1,$E$12-1,"")</f>
        <v/>
      </c>
    </row>
    <row r="48" spans="2:8" ht="100.05" customHeight="1" thickBot="1">
      <c r="B48" s="55" t="s">
        <v>176</v>
      </c>
      <c r="C48" s="55"/>
      <c r="D48" s="55"/>
      <c r="E48" s="21" t="s">
        <v>61</v>
      </c>
      <c r="F48" s="20" t="s">
        <v>62</v>
      </c>
      <c r="G48" s="32"/>
      <c r="H48" s="32"/>
    </row>
    <row r="49" spans="2:8" ht="40.049999999999997" customHeight="1" thickBot="1">
      <c r="B49" s="55" t="s">
        <v>177</v>
      </c>
      <c r="C49" s="55"/>
      <c r="D49" s="55"/>
      <c r="E49" s="21" t="s">
        <v>63</v>
      </c>
      <c r="F49" s="20" t="s">
        <v>64</v>
      </c>
      <c r="G49" s="32"/>
      <c r="H49" s="32"/>
    </row>
    <row r="50" spans="2:8" ht="90" customHeight="1" thickBot="1">
      <c r="B50" s="58" t="s">
        <v>215</v>
      </c>
      <c r="C50" s="58"/>
      <c r="D50" s="58"/>
      <c r="E50" s="22" t="s">
        <v>178</v>
      </c>
      <c r="F50" s="22" t="s">
        <v>179</v>
      </c>
      <c r="G50" s="32"/>
      <c r="H50" s="32"/>
    </row>
    <row r="51" spans="2:8" ht="33" customHeight="1" thickBot="1">
      <c r="B51" s="111" t="s">
        <v>66</v>
      </c>
      <c r="C51" s="112"/>
      <c r="D51" s="113"/>
      <c r="E51" s="55" t="s">
        <v>235</v>
      </c>
      <c r="F51" s="55"/>
      <c r="G51" s="34" t="str">
        <f>IF(OR(G48="",G49="",G50=""),"",IF(G49=0,"Áno","NR"))</f>
        <v/>
      </c>
      <c r="H51" s="34" t="str">
        <f>IF(OR(H48="",H49="",H50=""),"",IF(H49=0,"Áno","NR"))</f>
        <v/>
      </c>
    </row>
    <row r="52" spans="2:8" ht="33" customHeight="1" thickBot="1">
      <c r="B52" s="114"/>
      <c r="C52" s="115"/>
      <c r="D52" s="116"/>
      <c r="E52" s="55" t="s">
        <v>236</v>
      </c>
      <c r="F52" s="55"/>
      <c r="G52" s="35" t="str">
        <f>IF(G51="", "",IF(G51="Áno", "NR", IF((G48+G49+G50)/G49 &lt; 1, "Áno", "Nie")))</f>
        <v/>
      </c>
      <c r="H52" s="35" t="str">
        <f>IF(H51="", "",IF(H51="Áno", "NR", IF((H48+H49+H50)/H49 &lt; 1, "Áno", "Nie")))</f>
        <v/>
      </c>
    </row>
    <row r="53" spans="2:8" ht="16.2" thickBot="1">
      <c r="B53" s="13"/>
      <c r="C53" s="13"/>
      <c r="D53" s="14"/>
      <c r="E53" s="15"/>
      <c r="F53" s="16"/>
    </row>
    <row r="54" spans="2:8" ht="16.2" thickBot="1">
      <c r="B54" s="56" t="s">
        <v>67</v>
      </c>
      <c r="C54" s="56"/>
      <c r="D54" s="56"/>
      <c r="E54" s="56"/>
      <c r="F54" s="56"/>
      <c r="G54" s="59" t="str">
        <f>IF(OR(G45="",H45="",G51="",H51="",G52="",H52=""),"",IF(AND(G45="Áno",H45="Áno",G52="Áno",H52="Áno"),"Áno",IF(AND(G45="Áno",H45="Áno",G51="Áno",H51="Áno"),"Nie","Nie")))</f>
        <v/>
      </c>
      <c r="H54" s="59"/>
    </row>
    <row r="55" spans="2:8" ht="16.2" thickBot="1">
      <c r="B55" s="13"/>
      <c r="C55" s="13"/>
      <c r="D55" s="14"/>
      <c r="E55" s="15"/>
      <c r="F55" s="16"/>
    </row>
    <row r="56" spans="2:8" ht="34.950000000000003" customHeight="1" thickBot="1">
      <c r="B56" s="56" t="s">
        <v>151</v>
      </c>
      <c r="C56" s="56"/>
      <c r="D56" s="56"/>
      <c r="E56" s="56"/>
      <c r="F56" s="56"/>
      <c r="G56" s="89" t="str">
        <f>IF(AND(G29="",G33="",G37="",G54=""),"",IF(OR(G29="Áno",G33="Áno",G37="Áno",G54="Áno"),"Je podnikom v ťažkostiach","Nie je podnikom v ťažkostiach"))</f>
        <v/>
      </c>
      <c r="H56" s="89"/>
    </row>
  </sheetData>
  <sheetProtection algorithmName="SHA-512" hashValue="xda0k8vZhBtZHaWeRWslkqafgCgDLkM7a7qDjxuMPAP3uzGkJp29DVCsF8MaZVVE2ZlJkqLFrZ+2pmsJXNWFwA==" saltValue="rvjqcGwjS9o/AYEFRC+1mw==" spinCount="100000" sheet="1" objects="1" scenarios="1"/>
  <mergeCells count="76">
    <mergeCell ref="G27:H27"/>
    <mergeCell ref="G28:H28"/>
    <mergeCell ref="E19:H19"/>
    <mergeCell ref="E20:H20"/>
    <mergeCell ref="B21:H21"/>
    <mergeCell ref="E22:H22"/>
    <mergeCell ref="B20:D20"/>
    <mergeCell ref="B8:D8"/>
    <mergeCell ref="B9:D9"/>
    <mergeCell ref="B6:H7"/>
    <mergeCell ref="E8:H8"/>
    <mergeCell ref="E9:H9"/>
    <mergeCell ref="B10:D10"/>
    <mergeCell ref="B11:D11"/>
    <mergeCell ref="B13:D13"/>
    <mergeCell ref="E10:H10"/>
    <mergeCell ref="E11:H11"/>
    <mergeCell ref="E13:H13"/>
    <mergeCell ref="B14:D14"/>
    <mergeCell ref="B12:D12"/>
    <mergeCell ref="B15:D15"/>
    <mergeCell ref="E14:H14"/>
    <mergeCell ref="E12:H12"/>
    <mergeCell ref="E15:H15"/>
    <mergeCell ref="B17:D17"/>
    <mergeCell ref="B18:D18"/>
    <mergeCell ref="B16:H16"/>
    <mergeCell ref="E17:H17"/>
    <mergeCell ref="E18:H18"/>
    <mergeCell ref="B31:D31"/>
    <mergeCell ref="E31:F31"/>
    <mergeCell ref="G31:H31"/>
    <mergeCell ref="B19:D19"/>
    <mergeCell ref="B22:D22"/>
    <mergeCell ref="B26:D26"/>
    <mergeCell ref="B29:F29"/>
    <mergeCell ref="E24:E25"/>
    <mergeCell ref="F24:F25"/>
    <mergeCell ref="G24:H24"/>
    <mergeCell ref="G25:H25"/>
    <mergeCell ref="G29:H29"/>
    <mergeCell ref="B24:D25"/>
    <mergeCell ref="B28:D28"/>
    <mergeCell ref="B27:D27"/>
    <mergeCell ref="G26:H26"/>
    <mergeCell ref="B32:D32"/>
    <mergeCell ref="E32:F32"/>
    <mergeCell ref="G32:H32"/>
    <mergeCell ref="B33:F33"/>
    <mergeCell ref="G33:H33"/>
    <mergeCell ref="B35:D35"/>
    <mergeCell ref="E35:F35"/>
    <mergeCell ref="G35:H35"/>
    <mergeCell ref="B36:D36"/>
    <mergeCell ref="E36:F36"/>
    <mergeCell ref="G36:H36"/>
    <mergeCell ref="B37:F37"/>
    <mergeCell ref="G37:H37"/>
    <mergeCell ref="B39:F39"/>
    <mergeCell ref="G39:H39"/>
    <mergeCell ref="B41:D41"/>
    <mergeCell ref="B54:F54"/>
    <mergeCell ref="G54:H54"/>
    <mergeCell ref="B56:F56"/>
    <mergeCell ref="G56:H56"/>
    <mergeCell ref="B48:D48"/>
    <mergeCell ref="B49:D49"/>
    <mergeCell ref="B50:D50"/>
    <mergeCell ref="E51:F51"/>
    <mergeCell ref="E52:F52"/>
    <mergeCell ref="B51:D52"/>
    <mergeCell ref="B42:D42"/>
    <mergeCell ref="B43:D43"/>
    <mergeCell ref="B44:F44"/>
    <mergeCell ref="B45:F45"/>
    <mergeCell ref="B47:D47"/>
  </mergeCells>
  <conditionalFormatting sqref="G25:G29">
    <cfRule type="beginsWith" dxfId="159" priority="38" operator="beginsWith" text="RE">
      <formula>LEFT(G25,LEN("RE"))="RE"</formula>
    </cfRule>
  </conditionalFormatting>
  <conditionalFormatting sqref="G26:G28">
    <cfRule type="expression" dxfId="158" priority="39">
      <formula>#REF!="NERELEVANTNÍ"</formula>
    </cfRule>
  </conditionalFormatting>
  <conditionalFormatting sqref="G29">
    <cfRule type="containsText" dxfId="157" priority="41" operator="containsText" text="Nie">
      <formula>NOT(ISERROR(SEARCH("Nie",G29)))</formula>
    </cfRule>
    <cfRule type="containsText" dxfId="156" priority="42" operator="containsText" text="Áno">
      <formula>NOT(ISERROR(SEARCH("Áno",G29)))</formula>
    </cfRule>
  </conditionalFormatting>
  <conditionalFormatting sqref="G33">
    <cfRule type="containsText" dxfId="155" priority="33" operator="containsText" text="Nie">
      <formula>NOT(ISERROR(SEARCH("Nie",G33)))</formula>
    </cfRule>
    <cfRule type="containsText" dxfId="154" priority="34" operator="containsText" text="Áno">
      <formula>NOT(ISERROR(SEARCH("Áno",G33)))</formula>
    </cfRule>
  </conditionalFormatting>
  <conditionalFormatting sqref="G37 G54">
    <cfRule type="containsText" dxfId="153" priority="31" operator="containsText" text="Nie">
      <formula>NOT(ISERROR(SEARCH("Nie",G37)))</formula>
    </cfRule>
    <cfRule type="containsText" dxfId="152" priority="32" operator="containsText" text="Áno">
      <formula>NOT(ISERROR(SEARCH("Áno",G37)))</formula>
    </cfRule>
  </conditionalFormatting>
  <conditionalFormatting sqref="G56">
    <cfRule type="containsText" dxfId="151" priority="5" operator="containsText" text="Nie je podnikom v ťažkostiach">
      <formula>NOT(ISERROR(SEARCH("Nie je podnikom v ťažkostiach",G56)))</formula>
    </cfRule>
    <cfRule type="containsText" dxfId="150" priority="6" operator="containsText" text="Je podnikom v ťažkostiach">
      <formula>NOT(ISERROR(SEARCH("Je podnikom v ťažkostiach",G56)))</formula>
    </cfRule>
  </conditionalFormatting>
  <conditionalFormatting sqref="G24:H24">
    <cfRule type="containsText" dxfId="149" priority="13" operator="containsText" text="NERELEVANTNÉ">
      <formula>NOT(ISERROR(SEARCH("NERELEVANTNÉ",G24)))</formula>
    </cfRule>
    <cfRule type="containsText" dxfId="148" priority="14" operator="containsText" text="RELEVANTNÉ">
      <formula>NOT(ISERROR(SEARCH("RELEVANTNÉ",G24)))</formula>
    </cfRule>
  </conditionalFormatting>
  <conditionalFormatting sqref="G31:H31">
    <cfRule type="containsText" dxfId="147" priority="11" operator="containsText" text="NERELEVANTNÉ">
      <formula>NOT(ISERROR(SEARCH("NERELEVANTNÉ",G31)))</formula>
    </cfRule>
    <cfRule type="containsText" dxfId="146" priority="12" operator="containsText" text="RELEVANTNÉ">
      <formula>NOT(ISERROR(SEARCH("RELEVANTNÉ",G31)))</formula>
    </cfRule>
  </conditionalFormatting>
  <conditionalFormatting sqref="G35:H35">
    <cfRule type="containsText" dxfId="145" priority="9" operator="containsText" text="NERELEVANTNÉ">
      <formula>NOT(ISERROR(SEARCH("NERELEVANTNÉ",G35)))</formula>
    </cfRule>
    <cfRule type="containsText" dxfId="144" priority="10" operator="containsText" text="RELEVANTNÉ">
      <formula>NOT(ISERROR(SEARCH("RELEVANTNÉ",G35)))</formula>
    </cfRule>
  </conditionalFormatting>
  <conditionalFormatting sqref="G39:H39">
    <cfRule type="containsText" dxfId="143" priority="7" operator="containsText" text="NERELEVANTNÉ">
      <formula>NOT(ISERROR(SEARCH("NERELEVANTNÉ",G39)))</formula>
    </cfRule>
    <cfRule type="containsText" dxfId="142" priority="8" operator="containsText" text="RELEVANTNÉ">
      <formula>NOT(ISERROR(SEARCH("RELEVANTNÉ",G39)))</formula>
    </cfRule>
  </conditionalFormatting>
  <conditionalFormatting sqref="G42:H43 G48:H50">
    <cfRule type="expression" dxfId="141" priority="58">
      <formula>$E$27="NERELEVANTNÍ"</formula>
    </cfRule>
  </conditionalFormatting>
  <conditionalFormatting sqref="G43:H43">
    <cfRule type="beginsWith" dxfId="140" priority="30" operator="beginsWith" text="RE">
      <formula>LEFT(G43,LEN("RE"))="RE"</formula>
    </cfRule>
  </conditionalFormatting>
  <conditionalFormatting sqref="G45:H45">
    <cfRule type="containsText" dxfId="139" priority="25" operator="containsText" text="Nie">
      <formula>NOT(ISERROR(SEARCH("Nie",G45)))</formula>
    </cfRule>
    <cfRule type="containsText" dxfId="138" priority="26" operator="containsText" text="Áno">
      <formula>NOT(ISERROR(SEARCH("Áno",G45)))</formula>
    </cfRule>
  </conditionalFormatting>
  <conditionalFormatting sqref="G49:H49">
    <cfRule type="beginsWith" dxfId="137" priority="28" operator="beginsWith" text="RE">
      <formula>LEFT(G49,LEN("RE"))="RE"</formula>
    </cfRule>
  </conditionalFormatting>
  <conditionalFormatting sqref="G51:H51">
    <cfRule type="containsText" dxfId="136" priority="3" operator="containsText" text="Áno">
      <formula>NOT(ISERROR(SEARCH("Áno",G51)))</formula>
    </cfRule>
    <cfRule type="expression" dxfId="135" priority="4">
      <formula>$E$34="NERELEVANTNÍ"</formula>
    </cfRule>
  </conditionalFormatting>
  <conditionalFormatting sqref="G52:H52">
    <cfRule type="containsText" dxfId="134" priority="1" operator="containsText" text="Nie">
      <formula>NOT(ISERROR(SEARCH("Nie",G52)))</formula>
    </cfRule>
    <cfRule type="containsText" dxfId="133" priority="2" operator="containsText" text="Áno">
      <formula>NOT(ISERROR(SEARCH("Áno",G52)))</formula>
    </cfRule>
  </conditionalFormatting>
  <pageMargins left="0.7" right="0.7" top="0.75" bottom="0.7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Možnosti!$B$32:$B$35</xm:f>
          </x14:formula1>
          <xm:sqref>G36:H36</xm:sqref>
        </x14:dataValidation>
        <x14:dataValidation type="list" allowBlank="1" showInputMessage="1" showErrorMessage="1">
          <x14:formula1>
            <xm:f>Možnosti!$B$23:$B$28</xm:f>
          </x14:formula1>
          <xm:sqref>G32:H32</xm:sqref>
        </x14:dataValidation>
        <x14:dataValidation type="list" allowBlank="1" showInputMessage="1" showErrorMessage="1">
          <x14:formula1>
            <xm:f>Možnosti!$B$18:$B$20</xm:f>
          </x14:formula1>
          <xm:sqref>E20</xm:sqref>
        </x14:dataValidation>
        <x14:dataValidation type="list" allowBlank="1" showInputMessage="1" showErrorMessage="1">
          <x14:formula1>
            <xm:f>Možnosti!$C$12:$C$15</xm:f>
          </x14:formula1>
          <xm:sqref>E19</xm:sqref>
        </x14:dataValidation>
        <x14:dataValidation type="list" allowBlank="1" showInputMessage="1" showErrorMessage="1">
          <x14:formula1>
            <xm:f>Možnosti!$B$2:$B$6</xm:f>
          </x14:formula1>
          <xm:sqref>E17:H17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"/>
  <sheetViews>
    <sheetView topLeftCell="A18" workbookViewId="0">
      <selection activeCell="E20" sqref="E20:H20"/>
    </sheetView>
  </sheetViews>
  <sheetFormatPr defaultColWidth="10.81640625" defaultRowHeight="15"/>
  <cols>
    <col min="1" max="1" width="2.81640625" style="27" customWidth="1"/>
    <col min="2" max="16384" width="10.81640625" style="27"/>
  </cols>
  <sheetData>
    <row r="1" spans="1:10" s="5" customFormat="1" ht="15.6"/>
    <row r="2" spans="1:10" s="5" customFormat="1" ht="15.6"/>
    <row r="3" spans="1:10" s="5" customFormat="1" ht="15.6"/>
    <row r="4" spans="1:10" s="5" customFormat="1" ht="15.6"/>
    <row r="5" spans="1:10" s="5" customFormat="1" ht="16.2" thickBot="1"/>
    <row r="6" spans="1:10" ht="16.95" customHeight="1">
      <c r="A6" s="5"/>
      <c r="B6" s="99" t="s">
        <v>9</v>
      </c>
      <c r="C6" s="100"/>
      <c r="D6" s="100"/>
      <c r="E6" s="100"/>
      <c r="F6" s="100"/>
      <c r="G6" s="100"/>
      <c r="H6" s="101"/>
      <c r="I6" s="5"/>
      <c r="J6" s="5"/>
    </row>
    <row r="7" spans="1:10" ht="16.95" customHeight="1" thickBot="1">
      <c r="A7" s="5"/>
      <c r="B7" s="102"/>
      <c r="C7" s="103"/>
      <c r="D7" s="103"/>
      <c r="E7" s="103"/>
      <c r="F7" s="103"/>
      <c r="G7" s="103"/>
      <c r="H7" s="104"/>
      <c r="I7" s="5"/>
      <c r="J7" s="5"/>
    </row>
    <row r="8" spans="1:10" ht="16.2" thickBot="1">
      <c r="A8" s="5"/>
      <c r="B8" s="84" t="s">
        <v>180</v>
      </c>
      <c r="C8" s="84"/>
      <c r="D8" s="84"/>
      <c r="E8" s="75"/>
      <c r="F8" s="76"/>
      <c r="G8" s="76"/>
      <c r="H8" s="77"/>
      <c r="I8" s="5"/>
      <c r="J8" s="5"/>
    </row>
    <row r="9" spans="1:10" ht="16.2" thickBot="1">
      <c r="A9" s="5"/>
      <c r="B9" s="84" t="s">
        <v>181</v>
      </c>
      <c r="C9" s="84"/>
      <c r="D9" s="84"/>
      <c r="E9" s="75"/>
      <c r="F9" s="76"/>
      <c r="G9" s="76"/>
      <c r="H9" s="77"/>
      <c r="I9" s="5"/>
      <c r="J9" s="5"/>
    </row>
    <row r="10" spans="1:10" ht="16.2" thickBot="1">
      <c r="A10" s="5"/>
      <c r="B10" s="84" t="s">
        <v>10</v>
      </c>
      <c r="C10" s="84"/>
      <c r="D10" s="84"/>
      <c r="E10" s="75"/>
      <c r="F10" s="76"/>
      <c r="G10" s="76"/>
      <c r="H10" s="77"/>
      <c r="I10" s="5"/>
      <c r="J10" s="5"/>
    </row>
    <row r="11" spans="1:10" ht="16.2" thickBot="1">
      <c r="A11" s="5"/>
      <c r="B11" s="84" t="s">
        <v>224</v>
      </c>
      <c r="C11" s="84"/>
      <c r="D11" s="84"/>
      <c r="E11" s="108"/>
      <c r="F11" s="76"/>
      <c r="G11" s="76"/>
      <c r="H11" s="77"/>
      <c r="I11" s="5"/>
      <c r="J11" s="5"/>
    </row>
    <row r="12" spans="1:10" ht="16.2" thickBot="1">
      <c r="A12" s="5"/>
      <c r="B12" s="39" t="s">
        <v>11</v>
      </c>
      <c r="C12" s="40"/>
      <c r="D12" s="41"/>
      <c r="E12" s="95"/>
      <c r="F12" s="96"/>
      <c r="G12" s="96"/>
      <c r="H12" s="97"/>
      <c r="I12" s="5"/>
      <c r="J12" s="5"/>
    </row>
    <row r="13" spans="1:10" ht="34.950000000000003" customHeight="1" thickBot="1">
      <c r="A13" s="5"/>
      <c r="B13" s="119" t="s">
        <v>231</v>
      </c>
      <c r="C13" s="119"/>
      <c r="D13" s="119"/>
      <c r="E13" s="75"/>
      <c r="F13" s="76"/>
      <c r="G13" s="76"/>
      <c r="H13" s="77"/>
      <c r="I13" s="5"/>
      <c r="J13" s="5"/>
    </row>
    <row r="14" spans="1:10" ht="34.950000000000003" customHeight="1" thickBot="1">
      <c r="A14" s="5"/>
      <c r="B14" s="119" t="s">
        <v>232</v>
      </c>
      <c r="C14" s="119"/>
      <c r="D14" s="119"/>
      <c r="E14" s="75"/>
      <c r="F14" s="76"/>
      <c r="G14" s="76"/>
      <c r="H14" s="77"/>
      <c r="I14" s="5"/>
      <c r="J14" s="5"/>
    </row>
    <row r="15" spans="1:10" ht="16.2" thickBot="1">
      <c r="A15" s="5"/>
      <c r="B15" s="84" t="s">
        <v>152</v>
      </c>
      <c r="C15" s="84"/>
      <c r="D15" s="84"/>
      <c r="E15" s="123">
        <f ca="1">TODAY()</f>
        <v>45993</v>
      </c>
      <c r="F15" s="124"/>
      <c r="G15" s="124"/>
      <c r="H15" s="125"/>
      <c r="I15" s="5"/>
      <c r="J15" s="5"/>
    </row>
    <row r="16" spans="1:10" ht="16.2" thickBot="1">
      <c r="A16" s="5"/>
      <c r="B16" s="73"/>
      <c r="C16" s="53"/>
      <c r="D16" s="53"/>
      <c r="E16" s="53"/>
      <c r="F16" s="53"/>
      <c r="G16" s="53"/>
      <c r="H16" s="74"/>
      <c r="I16" s="5"/>
      <c r="J16" s="5"/>
    </row>
    <row r="17" spans="1:10" ht="330" customHeight="1" thickBot="1">
      <c r="A17" s="5"/>
      <c r="B17" s="119" t="s">
        <v>255</v>
      </c>
      <c r="C17" s="119"/>
      <c r="D17" s="119"/>
      <c r="E17" s="75" t="s">
        <v>13</v>
      </c>
      <c r="F17" s="76"/>
      <c r="G17" s="76"/>
      <c r="H17" s="77"/>
      <c r="I17" s="5"/>
      <c r="J17" s="5"/>
    </row>
    <row r="18" spans="1:10" ht="19.05" customHeight="1" thickBot="1">
      <c r="A18" s="5"/>
      <c r="B18" s="119" t="s">
        <v>16</v>
      </c>
      <c r="C18" s="119"/>
      <c r="D18" s="119"/>
      <c r="E18" s="39" t="str">
        <f ca="1">IF(OR(E11="",E15=""),"",IF(DATEDIF(E11,E15,"y")&lt;3,"Áno","Nie"))</f>
        <v/>
      </c>
      <c r="F18" s="40"/>
      <c r="G18" s="40"/>
      <c r="H18" s="41"/>
      <c r="I18" s="5"/>
      <c r="J18" s="5"/>
    </row>
    <row r="19" spans="1:10" ht="16.2" thickBot="1">
      <c r="A19" s="5"/>
      <c r="B19" s="84" t="s">
        <v>1</v>
      </c>
      <c r="C19" s="84"/>
      <c r="D19" s="84"/>
      <c r="E19" s="39" t="s">
        <v>119</v>
      </c>
      <c r="F19" s="40"/>
      <c r="G19" s="40"/>
      <c r="H19" s="41"/>
      <c r="I19" s="5"/>
      <c r="J19" s="5"/>
    </row>
    <row r="20" spans="1:10" ht="139.94999999999999" customHeight="1" thickBot="1">
      <c r="A20" s="5"/>
      <c r="B20" s="92" t="s">
        <v>257</v>
      </c>
      <c r="C20" s="93"/>
      <c r="D20" s="94"/>
      <c r="E20" s="75" t="s">
        <v>13</v>
      </c>
      <c r="F20" s="76"/>
      <c r="G20" s="76"/>
      <c r="H20" s="77"/>
      <c r="I20" s="5"/>
      <c r="J20" s="5"/>
    </row>
    <row r="21" spans="1:10" ht="16.2" thickBot="1">
      <c r="A21" s="5"/>
      <c r="B21" s="73"/>
      <c r="C21" s="53"/>
      <c r="D21" s="53"/>
      <c r="E21" s="53"/>
      <c r="F21" s="53"/>
      <c r="G21" s="53"/>
      <c r="H21" s="74"/>
      <c r="I21" s="5"/>
      <c r="J21" s="5"/>
    </row>
    <row r="22" spans="1:10" ht="16.2" thickBot="1">
      <c r="A22" s="5"/>
      <c r="B22" s="84" t="s">
        <v>39</v>
      </c>
      <c r="C22" s="84"/>
      <c r="D22" s="84"/>
      <c r="E22" s="70" t="str">
        <f ca="1">IF(OR(E17="Vyber možnosť", E18=""), "",IF(AND(E17="Mikropodnik",E18="Áno"),"Kritéria C, D",IF(AND(E17="Malý podnik",E18="Áno"),"Kritéria C, D",IF(AND(E17="Stredný podnik",E18="Áno"),"Kritéria C, D",IF(AND(E17="Mikropodnik",E18="Nie"),"Kritéria B, C, D",IF(AND(E17="Malý podnik",E18="Nie"),"Kritéria B, C, D",IF(AND(E17="Stredný podnik",E18="Nie"),"Kritéria B, C, D","Kritéria B, C, D, E")))))))</f>
        <v/>
      </c>
      <c r="F22" s="71"/>
      <c r="G22" s="71"/>
      <c r="H22" s="72"/>
      <c r="I22" s="5"/>
      <c r="J22" s="5"/>
    </row>
    <row r="23" spans="1:10" ht="16.2" thickBot="1">
      <c r="A23" s="5"/>
      <c r="B23" s="23"/>
      <c r="C23" s="23"/>
      <c r="D23" s="23"/>
      <c r="E23" s="24"/>
      <c r="F23" s="24"/>
      <c r="G23" s="24"/>
      <c r="H23" s="24"/>
      <c r="I23" s="5"/>
      <c r="J23" s="5"/>
    </row>
    <row r="24" spans="1:10" ht="16.95" customHeight="1" thickBot="1">
      <c r="A24" s="5"/>
      <c r="B24" s="57" t="s">
        <v>31</v>
      </c>
      <c r="C24" s="57"/>
      <c r="D24" s="57"/>
      <c r="E24" s="134" t="s">
        <v>22</v>
      </c>
      <c r="F24" s="135"/>
      <c r="G24" s="61" t="str">
        <f ca="1">IF(E22="", "",IF(OR(E22="Kritéria B, C, D",E22="Kritéria B, C, D, E"),"RELEVANTNÉ","NERELEVANTNÉ"))</f>
        <v/>
      </c>
      <c r="H24" s="61"/>
      <c r="I24" s="5"/>
      <c r="J24" s="5"/>
    </row>
    <row r="25" spans="1:10" ht="16.2" thickBot="1">
      <c r="A25" s="5"/>
      <c r="B25" s="57"/>
      <c r="C25" s="57"/>
      <c r="D25" s="57"/>
      <c r="E25" s="136"/>
      <c r="F25" s="137"/>
      <c r="G25" s="87" t="str">
        <f>IF($E$12&gt;1,$E$12,"")</f>
        <v/>
      </c>
      <c r="H25" s="87"/>
      <c r="I25" s="5"/>
      <c r="J25" s="5"/>
    </row>
    <row r="26" spans="1:10" ht="18" customHeight="1" thickBot="1">
      <c r="A26" s="5"/>
      <c r="B26" s="58" t="s">
        <v>172</v>
      </c>
      <c r="C26" s="58"/>
      <c r="D26" s="58"/>
      <c r="E26" s="126" t="s">
        <v>141</v>
      </c>
      <c r="F26" s="127"/>
      <c r="G26" s="118"/>
      <c r="H26" s="118"/>
      <c r="I26" s="5"/>
      <c r="J26" s="5"/>
    </row>
    <row r="27" spans="1:10" ht="64.05" customHeight="1" thickBot="1">
      <c r="A27" s="5"/>
      <c r="B27" s="58" t="s">
        <v>234</v>
      </c>
      <c r="C27" s="58"/>
      <c r="D27" s="58"/>
      <c r="E27" s="126" t="s">
        <v>156</v>
      </c>
      <c r="F27" s="127"/>
      <c r="G27" s="118"/>
      <c r="H27" s="118"/>
      <c r="I27" s="5"/>
      <c r="J27" s="5"/>
    </row>
    <row r="28" spans="1:10" ht="49.95" customHeight="1" thickBot="1">
      <c r="A28" s="5"/>
      <c r="B28" s="58" t="s">
        <v>220</v>
      </c>
      <c r="C28" s="58"/>
      <c r="D28" s="58"/>
      <c r="E28" s="126" t="s">
        <v>142</v>
      </c>
      <c r="F28" s="127"/>
      <c r="G28" s="118"/>
      <c r="H28" s="118"/>
      <c r="I28" s="5"/>
      <c r="J28" s="5"/>
    </row>
    <row r="29" spans="1:10" ht="16.2" thickBot="1">
      <c r="A29" s="5"/>
      <c r="B29" s="63" t="s">
        <v>37</v>
      </c>
      <c r="C29" s="63"/>
      <c r="D29" s="63"/>
      <c r="E29" s="63"/>
      <c r="F29" s="63"/>
      <c r="G29" s="59" t="str">
        <f>IF(OR(G26="",G27="",G28=""),"",IF(AND((G27+G28)&gt;0,G26&gt;0),"Nie",(IF((ABS(G27+G28))&gt;((G26-(G27+G28))/2),"Áno","Nie"))))</f>
        <v/>
      </c>
      <c r="H29" s="59"/>
      <c r="I29" s="5"/>
      <c r="J29" s="5"/>
    </row>
    <row r="30" spans="1:10" ht="16.2" thickBot="1">
      <c r="A30" s="5"/>
      <c r="B30" s="5"/>
      <c r="C30" s="5"/>
      <c r="D30" s="5"/>
      <c r="E30" s="5"/>
      <c r="F30" s="5"/>
      <c r="G30" s="5"/>
      <c r="H30" s="5"/>
      <c r="I30" s="5"/>
      <c r="J30" s="5"/>
    </row>
    <row r="31" spans="1:10" ht="16.95" customHeight="1" thickBot="1">
      <c r="A31" s="5"/>
      <c r="B31" s="57" t="s">
        <v>36</v>
      </c>
      <c r="C31" s="57"/>
      <c r="D31" s="57"/>
      <c r="E31" s="57" t="s">
        <v>22</v>
      </c>
      <c r="F31" s="57"/>
      <c r="G31" s="61" t="s">
        <v>48</v>
      </c>
      <c r="H31" s="61"/>
      <c r="I31" s="5"/>
      <c r="J31" s="5"/>
    </row>
    <row r="32" spans="1:10" ht="226.05" customHeight="1" thickBot="1">
      <c r="A32" s="5"/>
      <c r="B32" s="55" t="s">
        <v>250</v>
      </c>
      <c r="C32" s="55"/>
      <c r="D32" s="55"/>
      <c r="E32" s="64" t="s">
        <v>212</v>
      </c>
      <c r="F32" s="64"/>
      <c r="G32" s="60" t="s">
        <v>13</v>
      </c>
      <c r="H32" s="60"/>
      <c r="I32" s="5"/>
      <c r="J32" s="5"/>
    </row>
    <row r="33" spans="1:10" ht="16.2" thickBot="1">
      <c r="A33" s="5"/>
      <c r="B33" s="56" t="s">
        <v>38</v>
      </c>
      <c r="C33" s="56"/>
      <c r="D33" s="56"/>
      <c r="E33" s="56"/>
      <c r="F33" s="56"/>
      <c r="G33" s="59" t="str">
        <f>IF(G32="Vyber možnosť","",IF(OR(G32="Začaté konkurzné konanie",G32="Vyhlásený konkurz",G32="Zastavené konkurzné konanie pre nedostatok majetku",G32="Zrušený konkurz pre nedostatok majetku"),"Áno","Nie"))</f>
        <v/>
      </c>
      <c r="H33" s="59"/>
      <c r="I33" s="5"/>
      <c r="J33" s="5"/>
    </row>
    <row r="34" spans="1:10" ht="16.2" thickBot="1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ht="16.95" customHeight="1" thickBot="1">
      <c r="A35" s="5"/>
      <c r="B35" s="57" t="s">
        <v>50</v>
      </c>
      <c r="C35" s="57"/>
      <c r="D35" s="57"/>
      <c r="E35" s="57" t="s">
        <v>22</v>
      </c>
      <c r="F35" s="57"/>
      <c r="G35" s="61" t="s">
        <v>48</v>
      </c>
      <c r="H35" s="61"/>
      <c r="I35" s="5"/>
      <c r="J35" s="5"/>
    </row>
    <row r="36" spans="1:10" ht="49.95" customHeight="1" thickBot="1">
      <c r="A36" s="5"/>
      <c r="B36" s="55" t="s">
        <v>249</v>
      </c>
      <c r="C36" s="55"/>
      <c r="D36" s="55"/>
      <c r="E36" s="64" t="s">
        <v>213</v>
      </c>
      <c r="F36" s="64"/>
      <c r="G36" s="60" t="s">
        <v>13</v>
      </c>
      <c r="H36" s="60"/>
      <c r="I36" s="5"/>
      <c r="J36" s="5"/>
    </row>
    <row r="37" spans="1:10" ht="16.2" thickBot="1">
      <c r="A37" s="5"/>
      <c r="B37" s="56" t="s">
        <v>49</v>
      </c>
      <c r="C37" s="56"/>
      <c r="D37" s="56"/>
      <c r="E37" s="56"/>
      <c r="F37" s="56"/>
      <c r="G37" s="59" t="str">
        <f>IF(G36="Vyber možnosť","",IF(OR(G36="Žiadateľ neuhradil úver alebo nevypovedal záruku",G36="Žiadateľ stále podlieha reštrukturalizačnému plánu"),"Áno","Nie"))</f>
        <v/>
      </c>
      <c r="H37" s="59"/>
      <c r="I37" s="5"/>
      <c r="J37" s="5"/>
    </row>
    <row r="38" spans="1:10" ht="16.2" thickBot="1">
      <c r="A38" s="5"/>
      <c r="B38" s="13"/>
      <c r="C38" s="13"/>
      <c r="D38" s="14"/>
      <c r="E38" s="15"/>
      <c r="F38" s="16"/>
      <c r="G38" s="5"/>
      <c r="H38" s="5"/>
      <c r="I38" s="5"/>
      <c r="J38" s="5"/>
    </row>
    <row r="39" spans="1:10" ht="16.95" customHeight="1" thickBot="1">
      <c r="A39" s="5"/>
      <c r="B39" s="62" t="s">
        <v>51</v>
      </c>
      <c r="C39" s="62"/>
      <c r="D39" s="62"/>
      <c r="E39" s="62"/>
      <c r="F39" s="62"/>
      <c r="G39" s="61" t="str">
        <f ca="1">IF(E22="","",IF(OR(E22="Kritéria B, C, D, E"),"RELEVANTNÉ","NERELEVANTNÉ"))</f>
        <v/>
      </c>
      <c r="H39" s="61"/>
      <c r="I39" s="5"/>
      <c r="J39" s="5"/>
    </row>
    <row r="40" spans="1:10" ht="16.2" thickBot="1">
      <c r="A40" s="5"/>
      <c r="B40" s="13"/>
      <c r="C40" s="13"/>
      <c r="D40" s="14"/>
      <c r="E40" s="17"/>
      <c r="F40" s="17"/>
      <c r="G40" s="5"/>
      <c r="H40" s="5"/>
      <c r="I40" s="5"/>
      <c r="J40" s="5"/>
    </row>
    <row r="41" spans="1:10" ht="16.2" thickBot="1">
      <c r="A41" s="5"/>
      <c r="B41" s="57" t="s">
        <v>60</v>
      </c>
      <c r="C41" s="57"/>
      <c r="D41" s="57"/>
      <c r="E41" s="128" t="s">
        <v>22</v>
      </c>
      <c r="F41" s="129"/>
      <c r="G41" s="19" t="str">
        <f>IF($E$12&gt;1,$E$12,"")</f>
        <v/>
      </c>
      <c r="H41" s="19" t="str">
        <f>IF($E$12&gt;1,$E$12-1,"")</f>
        <v/>
      </c>
      <c r="I41" s="5"/>
      <c r="J41" s="5"/>
    </row>
    <row r="42" spans="1:10" ht="16.2" thickBot="1">
      <c r="A42" s="5"/>
      <c r="B42" s="55" t="s">
        <v>3</v>
      </c>
      <c r="C42" s="55"/>
      <c r="D42" s="55"/>
      <c r="E42" s="132" t="s">
        <v>141</v>
      </c>
      <c r="F42" s="133"/>
      <c r="G42" s="3"/>
      <c r="H42" s="3"/>
      <c r="I42" s="5"/>
      <c r="J42" s="5"/>
    </row>
    <row r="43" spans="1:10" ht="18" customHeight="1" thickBot="1">
      <c r="A43" s="5"/>
      <c r="B43" s="55" t="s">
        <v>173</v>
      </c>
      <c r="C43" s="55"/>
      <c r="D43" s="55"/>
      <c r="E43" s="130" t="s">
        <v>140</v>
      </c>
      <c r="F43" s="131"/>
      <c r="G43" s="3"/>
      <c r="H43" s="3"/>
      <c r="I43" s="5"/>
      <c r="J43" s="5"/>
    </row>
    <row r="44" spans="1:10" ht="16.2" thickBot="1">
      <c r="A44" s="5"/>
      <c r="B44" s="55" t="s">
        <v>59</v>
      </c>
      <c r="C44" s="55"/>
      <c r="D44" s="55"/>
      <c r="E44" s="55"/>
      <c r="F44" s="55"/>
      <c r="G44" s="36" t="str">
        <f>IF(OR(G42="",G43=""),"",IF((G42)&lt;=0,"NR",(G43/G42)))</f>
        <v/>
      </c>
      <c r="H44" s="36" t="str">
        <f>IF(OR(H42="",H43=""),"",IF((H42)&lt;=0,"NR",(H43/H42)))</f>
        <v/>
      </c>
      <c r="I44" s="5"/>
      <c r="J44" s="5"/>
    </row>
    <row r="45" spans="1:10" ht="33" customHeight="1" thickBot="1">
      <c r="A45" s="5"/>
      <c r="B45" s="55" t="s">
        <v>230</v>
      </c>
      <c r="C45" s="55"/>
      <c r="D45" s="55"/>
      <c r="E45" s="55"/>
      <c r="F45" s="55"/>
      <c r="G45" s="35" t="str">
        <f>IF(OR(G42="",G43=""),"",IF((G44)="NR","Áno",IF((G44)&gt;7.5,"Áno","Nie")))</f>
        <v/>
      </c>
      <c r="H45" s="35" t="str">
        <f>IF(OR(H42="",H43=""),"",IF((H44)="NR","Áno",IF((H44)&gt;7.5,"Áno","Nie")))</f>
        <v/>
      </c>
      <c r="I45" s="5"/>
      <c r="J45" s="5"/>
    </row>
    <row r="46" spans="1:10" ht="16.2" thickBot="1">
      <c r="A46" s="5"/>
      <c r="B46" s="13"/>
      <c r="C46" s="5"/>
      <c r="D46" s="5"/>
      <c r="E46" s="13"/>
      <c r="F46" s="14"/>
      <c r="G46" s="5"/>
      <c r="H46" s="5"/>
      <c r="I46" s="5"/>
      <c r="J46" s="5"/>
    </row>
    <row r="47" spans="1:10" ht="16.2" thickBot="1">
      <c r="A47" s="5"/>
      <c r="B47" s="57" t="s">
        <v>65</v>
      </c>
      <c r="C47" s="57"/>
      <c r="D47" s="57"/>
      <c r="E47" s="128" t="s">
        <v>22</v>
      </c>
      <c r="F47" s="129"/>
      <c r="G47" s="19" t="str">
        <f>IF($E$12&gt;1,$E$12,"")</f>
        <v/>
      </c>
      <c r="H47" s="19" t="str">
        <f>IF($E$12&gt;1,$E$12-1,"")</f>
        <v/>
      </c>
      <c r="I47" s="5"/>
      <c r="J47" s="5"/>
    </row>
    <row r="48" spans="1:10" ht="18" customHeight="1" thickBot="1">
      <c r="A48" s="5"/>
      <c r="B48" s="55" t="s">
        <v>46</v>
      </c>
      <c r="C48" s="55"/>
      <c r="D48" s="55"/>
      <c r="E48" s="130" t="s">
        <v>106</v>
      </c>
      <c r="F48" s="131"/>
      <c r="G48" s="32"/>
      <c r="H48" s="32"/>
      <c r="I48" s="5"/>
      <c r="J48" s="5"/>
    </row>
    <row r="49" spans="1:10" ht="18" customHeight="1" thickBot="1">
      <c r="A49" s="5"/>
      <c r="B49" s="55" t="s">
        <v>47</v>
      </c>
      <c r="C49" s="55"/>
      <c r="D49" s="55"/>
      <c r="E49" s="130" t="s">
        <v>106</v>
      </c>
      <c r="F49" s="131"/>
      <c r="G49" s="32"/>
      <c r="H49" s="32"/>
      <c r="I49" s="5"/>
      <c r="J49" s="5"/>
    </row>
    <row r="50" spans="1:10" ht="34.950000000000003" customHeight="1" thickBot="1">
      <c r="A50" s="5"/>
      <c r="B50" s="58" t="s">
        <v>4</v>
      </c>
      <c r="C50" s="58"/>
      <c r="D50" s="58"/>
      <c r="E50" s="126" t="s">
        <v>142</v>
      </c>
      <c r="F50" s="127"/>
      <c r="G50" s="32"/>
      <c r="H50" s="32"/>
      <c r="I50" s="5"/>
      <c r="J50" s="5"/>
    </row>
    <row r="51" spans="1:10" ht="33" customHeight="1" thickBot="1">
      <c r="A51" s="5"/>
      <c r="B51" s="111" t="s">
        <v>66</v>
      </c>
      <c r="C51" s="112"/>
      <c r="D51" s="113"/>
      <c r="E51" s="55" t="s">
        <v>235</v>
      </c>
      <c r="F51" s="55"/>
      <c r="G51" s="34" t="str">
        <f>IF(OR(G48="",G49="",G50=""),"",IF(G49=0,"Áno","NR"))</f>
        <v/>
      </c>
      <c r="H51" s="34" t="str">
        <f>IF(OR(H48="",H49="",H50=""),"",IF(H49=0,"Áno","NR"))</f>
        <v/>
      </c>
      <c r="I51" s="5"/>
      <c r="J51" s="5"/>
    </row>
    <row r="52" spans="1:10" ht="33" customHeight="1" thickBot="1">
      <c r="A52" s="5"/>
      <c r="B52" s="114"/>
      <c r="C52" s="115"/>
      <c r="D52" s="116"/>
      <c r="E52" s="55" t="s">
        <v>236</v>
      </c>
      <c r="F52" s="55"/>
      <c r="G52" s="35" t="str">
        <f>IF(G51="", "",IF(G51="Áno", "NR", IF((G48+G49+G50)/G49 &lt; 1, "Áno", "Nie")))</f>
        <v/>
      </c>
      <c r="H52" s="35" t="str">
        <f>IF(H51="", "",IF(H51="Áno", "NR", IF((H48+H49+H50)/H49 &lt; 1, "Áno", "Nie")))</f>
        <v/>
      </c>
      <c r="I52" s="5"/>
      <c r="J52" s="5"/>
    </row>
    <row r="53" spans="1:10" ht="16.2" thickBot="1">
      <c r="A53" s="5"/>
      <c r="B53" s="13"/>
      <c r="C53" s="13"/>
      <c r="D53" s="14"/>
      <c r="E53" s="15"/>
      <c r="F53" s="16"/>
      <c r="G53" s="5"/>
      <c r="H53" s="5"/>
      <c r="I53" s="5"/>
      <c r="J53" s="5"/>
    </row>
    <row r="54" spans="1:10" ht="16.2" thickBot="1">
      <c r="A54" s="5"/>
      <c r="B54" s="56" t="s">
        <v>67</v>
      </c>
      <c r="C54" s="56"/>
      <c r="D54" s="56"/>
      <c r="E54" s="56"/>
      <c r="F54" s="56"/>
      <c r="G54" s="59" t="str">
        <f>IF(OR(G45="",H45="",G51="",H51="",G52="",H52=""),"",IF(AND(G45="Áno",H45="Áno",G52="Áno",H52="Áno"),"Áno",IF(AND(G45="Áno",H45="Áno",G51="Áno",H52="Áno"),"Nie","Nie")))</f>
        <v/>
      </c>
      <c r="H54" s="59"/>
      <c r="I54" s="5"/>
      <c r="J54" s="5"/>
    </row>
    <row r="55" spans="1:10" ht="16.2" thickBot="1">
      <c r="A55" s="5"/>
      <c r="B55" s="13"/>
      <c r="C55" s="13"/>
      <c r="D55" s="14"/>
      <c r="E55" s="15"/>
      <c r="F55" s="16"/>
      <c r="G55" s="5"/>
      <c r="H55" s="5"/>
      <c r="I55" s="5"/>
      <c r="J55" s="5"/>
    </row>
    <row r="56" spans="1:10" ht="34.950000000000003" customHeight="1" thickBot="1">
      <c r="A56" s="5"/>
      <c r="B56" s="56" t="s">
        <v>68</v>
      </c>
      <c r="C56" s="56"/>
      <c r="D56" s="56"/>
      <c r="E56" s="56"/>
      <c r="F56" s="56"/>
      <c r="G56" s="89" t="str">
        <f>IF(AND(G29="",G33="",G37="",G54=""),"",IF(OR(G29="Áno",G33="Áno",G37="Áno",G54="Áno"),"Je podnikom v ťažkostiach","Nie je podnikom v ťažkostiach"))</f>
        <v/>
      </c>
      <c r="H56" s="89"/>
      <c r="I56" s="5"/>
      <c r="J56" s="5"/>
    </row>
  </sheetData>
  <sheetProtection algorithmName="SHA-512" hashValue="yy19acIpTNwKBtqWnOfwbty2oROnC9zvL1DNCJpoekBqN135VK2gODTeFd1aYZb70S7WEZlnnugrI/QRQJT+4Q==" saltValue="F/Eyz5qVoM6T0xNs8clQWQ==" spinCount="100000" sheet="1" objects="1" scenarios="1"/>
  <mergeCells count="85">
    <mergeCell ref="B51:D52"/>
    <mergeCell ref="E51:F51"/>
    <mergeCell ref="E52:F52"/>
    <mergeCell ref="E13:H13"/>
    <mergeCell ref="E14:H14"/>
    <mergeCell ref="B17:D17"/>
    <mergeCell ref="B18:D18"/>
    <mergeCell ref="B19:D19"/>
    <mergeCell ref="B16:H16"/>
    <mergeCell ref="E17:H17"/>
    <mergeCell ref="B22:D22"/>
    <mergeCell ref="B24:D25"/>
    <mergeCell ref="G24:H24"/>
    <mergeCell ref="G25:H25"/>
    <mergeCell ref="E24:F25"/>
    <mergeCell ref="E22:H22"/>
    <mergeCell ref="E12:H12"/>
    <mergeCell ref="E15:H15"/>
    <mergeCell ref="B10:D10"/>
    <mergeCell ref="B11:D11"/>
    <mergeCell ref="B13:D13"/>
    <mergeCell ref="B14:D14"/>
    <mergeCell ref="B12:D12"/>
    <mergeCell ref="B15:D15"/>
    <mergeCell ref="B6:H7"/>
    <mergeCell ref="E8:H8"/>
    <mergeCell ref="E9:H9"/>
    <mergeCell ref="E10:H10"/>
    <mergeCell ref="E11:H11"/>
    <mergeCell ref="B8:D8"/>
    <mergeCell ref="B9:D9"/>
    <mergeCell ref="B20:D20"/>
    <mergeCell ref="B21:H21"/>
    <mergeCell ref="E20:H20"/>
    <mergeCell ref="E19:H19"/>
    <mergeCell ref="E18:H18"/>
    <mergeCell ref="B26:D26"/>
    <mergeCell ref="G26:H26"/>
    <mergeCell ref="B27:D27"/>
    <mergeCell ref="G27:H27"/>
    <mergeCell ref="B28:D28"/>
    <mergeCell ref="G28:H28"/>
    <mergeCell ref="E26:F26"/>
    <mergeCell ref="B29:F29"/>
    <mergeCell ref="G29:H29"/>
    <mergeCell ref="B31:D31"/>
    <mergeCell ref="E31:F31"/>
    <mergeCell ref="G31:H31"/>
    <mergeCell ref="B39:F39"/>
    <mergeCell ref="G39:H39"/>
    <mergeCell ref="B32:D32"/>
    <mergeCell ref="E32:F32"/>
    <mergeCell ref="G32:H32"/>
    <mergeCell ref="B33:F33"/>
    <mergeCell ref="G33:H33"/>
    <mergeCell ref="B35:D35"/>
    <mergeCell ref="E35:F35"/>
    <mergeCell ref="G35:H35"/>
    <mergeCell ref="B36:D36"/>
    <mergeCell ref="E36:F36"/>
    <mergeCell ref="G36:H36"/>
    <mergeCell ref="B37:F37"/>
    <mergeCell ref="G37:H37"/>
    <mergeCell ref="B44:F44"/>
    <mergeCell ref="B45:F45"/>
    <mergeCell ref="B47:D47"/>
    <mergeCell ref="E42:F42"/>
    <mergeCell ref="E43:F43"/>
    <mergeCell ref="E47:F47"/>
    <mergeCell ref="G54:H54"/>
    <mergeCell ref="B56:F56"/>
    <mergeCell ref="G56:H56"/>
    <mergeCell ref="E27:F27"/>
    <mergeCell ref="E28:F28"/>
    <mergeCell ref="E41:F41"/>
    <mergeCell ref="B48:D48"/>
    <mergeCell ref="B49:D49"/>
    <mergeCell ref="B50:D50"/>
    <mergeCell ref="B54:F54"/>
    <mergeCell ref="E48:F48"/>
    <mergeCell ref="E49:F49"/>
    <mergeCell ref="E50:F50"/>
    <mergeCell ref="B41:D41"/>
    <mergeCell ref="B42:D42"/>
    <mergeCell ref="B43:D43"/>
  </mergeCells>
  <conditionalFormatting sqref="G25:G29">
    <cfRule type="beginsWith" dxfId="132" priority="25" operator="beginsWith" text="RE">
      <formula>LEFT(G25,LEN("RE"))="RE"</formula>
    </cfRule>
  </conditionalFormatting>
  <conditionalFormatting sqref="G26:G28">
    <cfRule type="expression" dxfId="131" priority="26">
      <formula>#REF!="NERELEVANTNÍ"</formula>
    </cfRule>
  </conditionalFormatting>
  <conditionalFormatting sqref="G29">
    <cfRule type="containsText" dxfId="130" priority="28" operator="containsText" text="Nie">
      <formula>NOT(ISERROR(SEARCH("Nie",G29)))</formula>
    </cfRule>
    <cfRule type="containsText" dxfId="129" priority="29" operator="containsText" text="Áno">
      <formula>NOT(ISERROR(SEARCH("Áno",G29)))</formula>
    </cfRule>
  </conditionalFormatting>
  <conditionalFormatting sqref="G33">
    <cfRule type="containsText" dxfId="128" priority="23" operator="containsText" text="Nie">
      <formula>NOT(ISERROR(SEARCH("Nie",G33)))</formula>
    </cfRule>
    <cfRule type="containsText" dxfId="127" priority="24" operator="containsText" text="Áno">
      <formula>NOT(ISERROR(SEARCH("Áno",G33)))</formula>
    </cfRule>
  </conditionalFormatting>
  <conditionalFormatting sqref="G37 G54">
    <cfRule type="containsText" dxfId="126" priority="21" operator="containsText" text="Nie">
      <formula>NOT(ISERROR(SEARCH("Nie",G37)))</formula>
    </cfRule>
    <cfRule type="containsText" dxfId="125" priority="22" operator="containsText" text="Áno">
      <formula>NOT(ISERROR(SEARCH("Áno",G37)))</formula>
    </cfRule>
  </conditionalFormatting>
  <conditionalFormatting sqref="G56">
    <cfRule type="containsText" dxfId="124" priority="5" operator="containsText" text="Nie je podnikom v ťažkostiach">
      <formula>NOT(ISERROR(SEARCH("Nie je podnikom v ťažkostiach",G56)))</formula>
    </cfRule>
    <cfRule type="containsText" dxfId="123" priority="6" operator="containsText" text="Je podnikom v ťažkostiach">
      <formula>NOT(ISERROR(SEARCH("Je podnikom v ťažkostiach",G56)))</formula>
    </cfRule>
  </conditionalFormatting>
  <conditionalFormatting sqref="G24:H24">
    <cfRule type="containsText" dxfId="122" priority="13" operator="containsText" text="NERELEVANTNÉ">
      <formula>NOT(ISERROR(SEARCH("NERELEVANTNÉ",G24)))</formula>
    </cfRule>
    <cfRule type="containsText" dxfId="121" priority="14" operator="containsText" text="RELEVANTNÉ">
      <formula>NOT(ISERROR(SEARCH("RELEVANTNÉ",G24)))</formula>
    </cfRule>
  </conditionalFormatting>
  <conditionalFormatting sqref="G31:H31">
    <cfRule type="containsText" dxfId="120" priority="11" operator="containsText" text="NERELEVANTNÉ">
      <formula>NOT(ISERROR(SEARCH("NERELEVANTNÉ",G31)))</formula>
    </cfRule>
    <cfRule type="containsText" dxfId="119" priority="12" operator="containsText" text="RELEVANTNÉ">
      <formula>NOT(ISERROR(SEARCH("RELEVANTNÉ",G31)))</formula>
    </cfRule>
  </conditionalFormatting>
  <conditionalFormatting sqref="G35:H35">
    <cfRule type="containsText" dxfId="118" priority="9" operator="containsText" text="NERELEVANTNÉ">
      <formula>NOT(ISERROR(SEARCH("NERELEVANTNÉ",G35)))</formula>
    </cfRule>
    <cfRule type="containsText" dxfId="117" priority="10" operator="containsText" text="RELEVANTNÉ">
      <formula>NOT(ISERROR(SEARCH("RELEVANTNÉ",G35)))</formula>
    </cfRule>
  </conditionalFormatting>
  <conditionalFormatting sqref="G39:H39">
    <cfRule type="containsText" dxfId="116" priority="7" operator="containsText" text="NERELEVANTNÉ">
      <formula>NOT(ISERROR(SEARCH("NERELEVANTNÉ",G39)))</formula>
    </cfRule>
    <cfRule type="containsText" dxfId="115" priority="8" operator="containsText" text="RELEVANTNÉ">
      <formula>NOT(ISERROR(SEARCH("RELEVANTNÉ",G39)))</formula>
    </cfRule>
  </conditionalFormatting>
  <conditionalFormatting sqref="G42:H43 G48:H50">
    <cfRule type="expression" dxfId="114" priority="30">
      <formula>$E$27="NERELEVANTNÍ"</formula>
    </cfRule>
  </conditionalFormatting>
  <conditionalFormatting sqref="G43:H43">
    <cfRule type="beginsWith" dxfId="113" priority="20" operator="beginsWith" text="RE">
      <formula>LEFT(G43,LEN("RE"))="RE"</formula>
    </cfRule>
  </conditionalFormatting>
  <conditionalFormatting sqref="G45:H45">
    <cfRule type="containsText" dxfId="112" priority="17" operator="containsText" text="Nie">
      <formula>NOT(ISERROR(SEARCH("Nie",G45)))</formula>
    </cfRule>
    <cfRule type="containsText" dxfId="111" priority="18" operator="containsText" text="Áno">
      <formula>NOT(ISERROR(SEARCH("Áno",G45)))</formula>
    </cfRule>
  </conditionalFormatting>
  <conditionalFormatting sqref="G49:H49">
    <cfRule type="beginsWith" dxfId="110" priority="19" operator="beginsWith" text="RE">
      <formula>LEFT(G49,LEN("RE"))="RE"</formula>
    </cfRule>
  </conditionalFormatting>
  <conditionalFormatting sqref="G51:H51">
    <cfRule type="containsText" dxfId="109" priority="3" operator="containsText" text="Áno">
      <formula>NOT(ISERROR(SEARCH("Áno",G51)))</formula>
    </cfRule>
    <cfRule type="expression" dxfId="108" priority="4">
      <formula>$E$34="NERELEVANTNÍ"</formula>
    </cfRule>
  </conditionalFormatting>
  <conditionalFormatting sqref="G52:H52">
    <cfRule type="containsText" dxfId="107" priority="1" operator="containsText" text="Nie">
      <formula>NOT(ISERROR(SEARCH("Nie",G52)))</formula>
    </cfRule>
    <cfRule type="containsText" dxfId="106" priority="2" operator="containsText" text="Áno">
      <formula>NOT(ISERROR(SEARCH("Áno",G52)))</formula>
    </cfRule>
  </conditionalFormatting>
  <pageMargins left="0.7" right="0.7" top="0.75" bottom="0.7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Možnosti!$B$18:$B$20</xm:f>
          </x14:formula1>
          <xm:sqref>E20</xm:sqref>
        </x14:dataValidation>
        <x14:dataValidation type="list" allowBlank="1" showInputMessage="1" showErrorMessage="1">
          <x14:formula1>
            <xm:f>Možnosti!$B$23:$B$28</xm:f>
          </x14:formula1>
          <xm:sqref>G32:H32</xm:sqref>
        </x14:dataValidation>
        <x14:dataValidation type="list" allowBlank="1" showInputMessage="1" showErrorMessage="1">
          <x14:formula1>
            <xm:f>Možnosti!$B$32:$B$35</xm:f>
          </x14:formula1>
          <xm:sqref>G36:H36</xm:sqref>
        </x14:dataValidation>
        <x14:dataValidation type="list" allowBlank="1" showInputMessage="1" showErrorMessage="1">
          <x14:formula1>
            <xm:f>Možnosti!$B$2:$B$6</xm:f>
          </x14:formula1>
          <xm:sqref>E17:H17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BU56"/>
  <sheetViews>
    <sheetView topLeftCell="A18" zoomScaleNormal="100" workbookViewId="0">
      <selection activeCell="E20" sqref="E20:H20"/>
    </sheetView>
  </sheetViews>
  <sheetFormatPr defaultColWidth="10.81640625" defaultRowHeight="15.6"/>
  <cols>
    <col min="1" max="1" width="2.7265625" style="5" customWidth="1"/>
    <col min="2" max="2" width="10.81640625" style="5" customWidth="1"/>
    <col min="3" max="4" width="10.81640625" style="5"/>
    <col min="5" max="5" width="10.81640625" style="5" customWidth="1"/>
    <col min="6" max="6" width="10.81640625" style="5"/>
    <col min="7" max="7" width="10.81640625" style="5" customWidth="1"/>
    <col min="8" max="16384" width="10.81640625" style="5"/>
  </cols>
  <sheetData>
    <row r="5" spans="2:73" ht="16.2" thickBot="1"/>
    <row r="6" spans="2:73" ht="16.95" customHeight="1">
      <c r="B6" s="99" t="s">
        <v>9</v>
      </c>
      <c r="C6" s="100"/>
      <c r="D6" s="100"/>
      <c r="E6" s="100"/>
      <c r="F6" s="100"/>
      <c r="G6" s="100"/>
      <c r="H6" s="101"/>
    </row>
    <row r="7" spans="2:73" ht="16.95" customHeight="1" thickBot="1">
      <c r="B7" s="102"/>
      <c r="C7" s="103"/>
      <c r="D7" s="103"/>
      <c r="E7" s="103"/>
      <c r="F7" s="103"/>
      <c r="G7" s="103"/>
      <c r="H7" s="104"/>
    </row>
    <row r="8" spans="2:73" ht="16.2" thickBot="1">
      <c r="B8" s="84" t="s">
        <v>180</v>
      </c>
      <c r="C8" s="84"/>
      <c r="D8" s="84"/>
      <c r="E8" s="75"/>
      <c r="F8" s="76"/>
      <c r="G8" s="76"/>
      <c r="H8" s="77"/>
    </row>
    <row r="9" spans="2:73" ht="16.2" thickBot="1">
      <c r="B9" s="84" t="s">
        <v>181</v>
      </c>
      <c r="C9" s="84"/>
      <c r="D9" s="84"/>
      <c r="E9" s="75"/>
      <c r="F9" s="76"/>
      <c r="G9" s="76"/>
      <c r="H9" s="77"/>
      <c r="BU9" s="5">
        <v>1</v>
      </c>
    </row>
    <row r="10" spans="2:73" ht="16.2" thickBot="1">
      <c r="B10" s="84" t="s">
        <v>10</v>
      </c>
      <c r="C10" s="84"/>
      <c r="D10" s="84"/>
      <c r="E10" s="75"/>
      <c r="F10" s="76"/>
      <c r="G10" s="76"/>
      <c r="H10" s="77"/>
    </row>
    <row r="11" spans="2:73" ht="16.2" thickBot="1">
      <c r="B11" s="84" t="s">
        <v>224</v>
      </c>
      <c r="C11" s="84"/>
      <c r="D11" s="84"/>
      <c r="E11" s="108"/>
      <c r="F11" s="76"/>
      <c r="G11" s="76"/>
      <c r="H11" s="77"/>
    </row>
    <row r="12" spans="2:73" ht="16.2" thickBot="1">
      <c r="B12" s="39" t="s">
        <v>11</v>
      </c>
      <c r="C12" s="40"/>
      <c r="D12" s="41"/>
      <c r="E12" s="95"/>
      <c r="F12" s="96"/>
      <c r="G12" s="96"/>
      <c r="H12" s="97"/>
    </row>
    <row r="13" spans="2:73" ht="34.950000000000003" customHeight="1" thickBot="1">
      <c r="B13" s="119" t="s">
        <v>231</v>
      </c>
      <c r="C13" s="119"/>
      <c r="D13" s="119"/>
      <c r="E13" s="75"/>
      <c r="F13" s="76"/>
      <c r="G13" s="76"/>
      <c r="H13" s="77"/>
    </row>
    <row r="14" spans="2:73" ht="34.950000000000003" customHeight="1" thickBot="1">
      <c r="B14" s="119" t="s">
        <v>232</v>
      </c>
      <c r="C14" s="119"/>
      <c r="D14" s="119"/>
      <c r="E14" s="75"/>
      <c r="F14" s="76"/>
      <c r="G14" s="76"/>
      <c r="H14" s="77"/>
    </row>
    <row r="15" spans="2:73" ht="16.2" thickBot="1">
      <c r="B15" s="84" t="s">
        <v>152</v>
      </c>
      <c r="C15" s="84"/>
      <c r="D15" s="84"/>
      <c r="E15" s="123">
        <f ca="1">TODAY()</f>
        <v>45993</v>
      </c>
      <c r="F15" s="124"/>
      <c r="G15" s="124"/>
      <c r="H15" s="125"/>
    </row>
    <row r="16" spans="2:73" ht="16.2" thickBot="1">
      <c r="B16" s="73"/>
      <c r="C16" s="53"/>
      <c r="D16" s="53"/>
      <c r="E16" s="53"/>
      <c r="F16" s="53"/>
      <c r="G16" s="53"/>
      <c r="H16" s="74"/>
    </row>
    <row r="17" spans="2:62" ht="330" customHeight="1" thickBot="1">
      <c r="B17" s="119" t="s">
        <v>255</v>
      </c>
      <c r="C17" s="119"/>
      <c r="D17" s="119"/>
      <c r="E17" s="75" t="s">
        <v>13</v>
      </c>
      <c r="F17" s="76"/>
      <c r="G17" s="76"/>
      <c r="H17" s="77"/>
      <c r="BJ17" s="5">
        <v>45441</v>
      </c>
    </row>
    <row r="18" spans="2:62" ht="16.2" thickBot="1">
      <c r="B18" s="119" t="s">
        <v>16</v>
      </c>
      <c r="C18" s="119"/>
      <c r="D18" s="119"/>
      <c r="E18" s="39" t="str">
        <f ca="1">IF(OR(E11="",E15=""),"",IF(DATEDIF(E11,E15,"y")&lt;3,"Áno","Nie"))</f>
        <v/>
      </c>
      <c r="F18" s="40"/>
      <c r="G18" s="40"/>
      <c r="H18" s="41"/>
    </row>
    <row r="19" spans="2:62" ht="16.2" thickBot="1">
      <c r="B19" s="84" t="s">
        <v>1</v>
      </c>
      <c r="C19" s="84"/>
      <c r="D19" s="84"/>
      <c r="E19" s="39" t="s">
        <v>108</v>
      </c>
      <c r="F19" s="40"/>
      <c r="G19" s="40"/>
      <c r="H19" s="41"/>
    </row>
    <row r="20" spans="2:62" ht="150" customHeight="1" thickBot="1">
      <c r="B20" s="92" t="s">
        <v>258</v>
      </c>
      <c r="C20" s="93"/>
      <c r="D20" s="94"/>
      <c r="E20" s="75" t="s">
        <v>13</v>
      </c>
      <c r="F20" s="76"/>
      <c r="G20" s="76"/>
      <c r="H20" s="77"/>
    </row>
    <row r="21" spans="2:62" ht="16.2" thickBot="1">
      <c r="B21" s="73"/>
      <c r="C21" s="53"/>
      <c r="D21" s="53"/>
      <c r="E21" s="53"/>
      <c r="F21" s="53"/>
      <c r="G21" s="53"/>
      <c r="H21" s="74"/>
    </row>
    <row r="22" spans="2:62" ht="16.2" thickBot="1">
      <c r="B22" s="84" t="s">
        <v>39</v>
      </c>
      <c r="C22" s="84"/>
      <c r="D22" s="84"/>
      <c r="E22" s="70" t="str">
        <f ca="1">IF(OR(E17="Vyber možnosť",E18=""),"",IF(AND(E17="Mikropodnik",E18="Áno"),"Kritéria C, D",IF(AND(E17="Malý podnik",E18="Áno"),"Kritéria C, D",IF(AND(E17="Stredný podnik",E18="Áno"),"Kritéria C, D",IF(AND(E17="Mikropodnik",E18="Nie"),"Kritéria B, C, D",IF(AND(E17="Malý podnik",E18="Nie"),"Kritéria B, C, D",IF(AND(E17="Stredný podnik",E18="Nie"),"Kritéria B, C, D","Kritéria B, C, D, E")))))))</f>
        <v/>
      </c>
      <c r="F22" s="71"/>
      <c r="G22" s="71"/>
      <c r="H22" s="72"/>
    </row>
    <row r="23" spans="2:62" ht="16.2" thickBot="1">
      <c r="B23" s="28"/>
      <c r="C23" s="28"/>
      <c r="D23" s="28"/>
      <c r="E23" s="29"/>
      <c r="F23" s="29"/>
      <c r="G23" s="29"/>
      <c r="H23" s="29"/>
    </row>
    <row r="24" spans="2:62" ht="16.95" customHeight="1" thickBot="1">
      <c r="B24" s="57" t="s">
        <v>31</v>
      </c>
      <c r="C24" s="57"/>
      <c r="D24" s="57"/>
      <c r="E24" s="134" t="s">
        <v>22</v>
      </c>
      <c r="F24" s="135"/>
      <c r="G24" s="61" t="str">
        <f ca="1">IF(E22="", "",IF(OR(E22="Kritéria B, C, D",E22="Kritéria B, C, D, E"),"RELEVANTNÉ","NERELEVANTNÉ"))</f>
        <v/>
      </c>
      <c r="H24" s="61"/>
    </row>
    <row r="25" spans="2:62" ht="16.2" thickBot="1">
      <c r="B25" s="57"/>
      <c r="C25" s="57"/>
      <c r="D25" s="57"/>
      <c r="E25" s="136"/>
      <c r="F25" s="137"/>
      <c r="G25" s="87" t="str">
        <f>IF($E$12&gt;1,$E$12,"")</f>
        <v/>
      </c>
      <c r="H25" s="87"/>
    </row>
    <row r="26" spans="2:62" ht="79.95" customHeight="1" thickBot="1">
      <c r="B26" s="58" t="s">
        <v>26</v>
      </c>
      <c r="C26" s="58"/>
      <c r="D26" s="58"/>
      <c r="E26" s="126" t="s">
        <v>109</v>
      </c>
      <c r="F26" s="127"/>
      <c r="G26" s="118"/>
      <c r="H26" s="118"/>
    </row>
    <row r="27" spans="2:62" ht="49.95" customHeight="1" thickBot="1">
      <c r="B27" s="58" t="s">
        <v>234</v>
      </c>
      <c r="C27" s="58"/>
      <c r="D27" s="58"/>
      <c r="E27" s="126" t="s">
        <v>156</v>
      </c>
      <c r="F27" s="127"/>
      <c r="G27" s="138"/>
      <c r="H27" s="139"/>
    </row>
    <row r="28" spans="2:62" ht="66" customHeight="1" thickBot="1">
      <c r="B28" s="58" t="s">
        <v>233</v>
      </c>
      <c r="C28" s="58"/>
      <c r="D28" s="58"/>
      <c r="E28" s="126" t="s">
        <v>110</v>
      </c>
      <c r="F28" s="127"/>
      <c r="G28" s="118"/>
      <c r="H28" s="118"/>
    </row>
    <row r="29" spans="2:62" ht="16.2" thickBot="1">
      <c r="B29" s="63" t="s">
        <v>37</v>
      </c>
      <c r="C29" s="63"/>
      <c r="D29" s="63"/>
      <c r="E29" s="63"/>
      <c r="F29" s="63"/>
      <c r="G29" s="59" t="str">
        <f>IF(OR(G26="",G27="",G28=""),"",IF(AND((G27+G28)&gt;0,G26&gt;0),"Nie",(IF((ABS(G27+G28))&gt;((G26-(G27+G28))/2),"Áno","Nie"))))</f>
        <v/>
      </c>
      <c r="H29" s="59"/>
    </row>
    <row r="30" spans="2:62" ht="16.2" thickBot="1">
      <c r="B30" s="23"/>
      <c r="C30" s="23"/>
      <c r="D30" s="23"/>
      <c r="E30" s="24"/>
      <c r="F30" s="24"/>
      <c r="G30" s="24"/>
      <c r="H30" s="24"/>
    </row>
    <row r="31" spans="2:62" ht="16.2" thickBot="1">
      <c r="B31" s="57" t="s">
        <v>36</v>
      </c>
      <c r="C31" s="57"/>
      <c r="D31" s="57"/>
      <c r="E31" s="57" t="s">
        <v>22</v>
      </c>
      <c r="F31" s="57"/>
      <c r="G31" s="61" t="s">
        <v>48</v>
      </c>
      <c r="H31" s="61"/>
    </row>
    <row r="32" spans="2:62" ht="225" customHeight="1" thickBot="1">
      <c r="B32" s="55" t="s">
        <v>250</v>
      </c>
      <c r="C32" s="55"/>
      <c r="D32" s="55"/>
      <c r="E32" s="64" t="s">
        <v>212</v>
      </c>
      <c r="F32" s="64"/>
      <c r="G32" s="60" t="s">
        <v>13</v>
      </c>
      <c r="H32" s="60"/>
    </row>
    <row r="33" spans="2:8" ht="16.95" customHeight="1" thickBot="1">
      <c r="B33" s="56" t="s">
        <v>38</v>
      </c>
      <c r="C33" s="56"/>
      <c r="D33" s="56"/>
      <c r="E33" s="56"/>
      <c r="F33" s="56"/>
      <c r="G33" s="59" t="str">
        <f>IF(G32="Vyber možnosť","",IF(OR(G32="Začaté konkurzné konanie",G32="Vyhlásený konkurz",G32="Zastavené konkurzné konanie pre nedostatok majetku",G32="Zrušený konkurz pre nedostatok majetku"),"Áno","Nie"))</f>
        <v/>
      </c>
      <c r="H33" s="59"/>
    </row>
    <row r="34" spans="2:8" ht="16.2" thickBot="1"/>
    <row r="35" spans="2:8" ht="16.95" customHeight="1" thickBot="1">
      <c r="B35" s="57" t="s">
        <v>50</v>
      </c>
      <c r="C35" s="57"/>
      <c r="D35" s="57"/>
      <c r="E35" s="57" t="s">
        <v>22</v>
      </c>
      <c r="F35" s="57"/>
      <c r="G35" s="61" t="s">
        <v>48</v>
      </c>
      <c r="H35" s="61"/>
    </row>
    <row r="36" spans="2:8" ht="49.95" customHeight="1" thickBot="1">
      <c r="B36" s="55" t="s">
        <v>249</v>
      </c>
      <c r="C36" s="55"/>
      <c r="D36" s="55"/>
      <c r="E36" s="64" t="s">
        <v>213</v>
      </c>
      <c r="F36" s="64"/>
      <c r="G36" s="60" t="s">
        <v>13</v>
      </c>
      <c r="H36" s="60"/>
    </row>
    <row r="37" spans="2:8" ht="16.95" customHeight="1" thickBot="1">
      <c r="B37" s="56" t="s">
        <v>49</v>
      </c>
      <c r="C37" s="56"/>
      <c r="D37" s="56"/>
      <c r="E37" s="56"/>
      <c r="F37" s="56"/>
      <c r="G37" s="59" t="str">
        <f>IF(G36="Vyber možnosť","",IF(OR(G36="Žiadateľ neuhradil úver alebo nevypovedal záruku",G36="Žiadateľ stále podlieha reštrukturalizačnému plánu"),"Áno","Nie"))</f>
        <v/>
      </c>
      <c r="H37" s="59"/>
    </row>
    <row r="38" spans="2:8" ht="16.2" thickBot="1">
      <c r="B38" s="13"/>
      <c r="C38" s="13"/>
      <c r="D38" s="14"/>
      <c r="E38" s="15"/>
      <c r="F38" s="16"/>
    </row>
    <row r="39" spans="2:8" ht="16.2" thickBot="1">
      <c r="B39" s="62" t="s">
        <v>51</v>
      </c>
      <c r="C39" s="62"/>
      <c r="D39" s="62"/>
      <c r="E39" s="62"/>
      <c r="F39" s="62"/>
      <c r="G39" s="61" t="str">
        <f ca="1">IF(E22="","",IF(OR(E22="Kritéria B, C, D, E"),"RELEVANTNÉ","NERELEVANTNÉ"))</f>
        <v/>
      </c>
      <c r="H39" s="61"/>
    </row>
    <row r="40" spans="2:8" ht="16.2" thickBot="1">
      <c r="B40" s="13"/>
      <c r="C40" s="13"/>
      <c r="D40" s="14"/>
      <c r="E40" s="17"/>
      <c r="F40" s="17"/>
    </row>
    <row r="41" spans="2:8" ht="16.2" thickBot="1">
      <c r="B41" s="57" t="s">
        <v>60</v>
      </c>
      <c r="C41" s="57"/>
      <c r="D41" s="57"/>
      <c r="E41" s="128" t="s">
        <v>22</v>
      </c>
      <c r="F41" s="129"/>
      <c r="G41" s="19" t="str">
        <f>IF($E$12&gt;1,$E$12,"")</f>
        <v/>
      </c>
      <c r="H41" s="19" t="str">
        <f>IF($E$12&gt;1,$E$12-1,"")</f>
        <v/>
      </c>
    </row>
    <row r="42" spans="2:8" ht="79.05" customHeight="1" thickBot="1">
      <c r="B42" s="55" t="s">
        <v>26</v>
      </c>
      <c r="C42" s="55"/>
      <c r="D42" s="55"/>
      <c r="E42" s="130" t="s">
        <v>109</v>
      </c>
      <c r="F42" s="133"/>
      <c r="G42" s="32"/>
      <c r="H42" s="32"/>
    </row>
    <row r="43" spans="2:8" ht="18" customHeight="1" thickBot="1">
      <c r="B43" s="55" t="s">
        <v>56</v>
      </c>
      <c r="C43" s="55"/>
      <c r="D43" s="55"/>
      <c r="E43" s="130" t="s">
        <v>111</v>
      </c>
      <c r="F43" s="131"/>
      <c r="G43" s="32"/>
      <c r="H43" s="32"/>
    </row>
    <row r="44" spans="2:8" ht="16.05" customHeight="1" thickBot="1">
      <c r="B44" s="55" t="s">
        <v>59</v>
      </c>
      <c r="C44" s="55"/>
      <c r="D44" s="55"/>
      <c r="E44" s="55"/>
      <c r="F44" s="55"/>
      <c r="G44" s="36" t="str">
        <f>IF(OR(G42="",G43=""),"",IF((G42)&lt;=0,"NR",(G43/G42)))</f>
        <v/>
      </c>
      <c r="H44" s="36" t="str">
        <f>IF(OR(H42="",H43=""),"",IF((H42)&lt;=0,"NR",(H43/H42)))</f>
        <v/>
      </c>
    </row>
    <row r="45" spans="2:8" ht="33" customHeight="1" thickBot="1">
      <c r="B45" s="55" t="s">
        <v>230</v>
      </c>
      <c r="C45" s="55"/>
      <c r="D45" s="55"/>
      <c r="E45" s="55"/>
      <c r="F45" s="55"/>
      <c r="G45" s="35" t="str">
        <f>IF(OR(G42="",G43=""),"",IF((G44)="NR","Áno",IF((G44)&gt;7.5,"Áno","Nie")))</f>
        <v/>
      </c>
      <c r="H45" s="35" t="str">
        <f>IF(OR(H42="",H43=""),"",IF((H44)="NR","Áno",IF((H44)&gt;7.5,"Áno","Nie")))</f>
        <v/>
      </c>
    </row>
    <row r="46" spans="2:8" ht="16.2" thickBot="1">
      <c r="B46" s="13"/>
      <c r="E46" s="13"/>
      <c r="F46" s="14"/>
    </row>
    <row r="47" spans="2:8" ht="16.2" thickBot="1">
      <c r="B47" s="57" t="s">
        <v>65</v>
      </c>
      <c r="C47" s="57"/>
      <c r="D47" s="57"/>
      <c r="E47" s="128" t="s">
        <v>22</v>
      </c>
      <c r="F47" s="129"/>
      <c r="G47" s="19" t="str">
        <f>IF($E$12&gt;1,$E$12,"")</f>
        <v/>
      </c>
      <c r="H47" s="19" t="str">
        <f>IF($E$12&gt;1,$E$12-1,"")</f>
        <v/>
      </c>
    </row>
    <row r="48" spans="2:8" ht="18" customHeight="1" thickBot="1">
      <c r="B48" s="55" t="s">
        <v>46</v>
      </c>
      <c r="C48" s="55"/>
      <c r="D48" s="55"/>
      <c r="E48" s="130" t="s">
        <v>106</v>
      </c>
      <c r="F48" s="131"/>
      <c r="G48" s="32"/>
      <c r="H48" s="32"/>
    </row>
    <row r="49" spans="2:8" ht="16.2" thickBot="1">
      <c r="B49" s="55" t="s">
        <v>47</v>
      </c>
      <c r="C49" s="55"/>
      <c r="D49" s="55"/>
      <c r="E49" s="130" t="s">
        <v>106</v>
      </c>
      <c r="F49" s="131"/>
      <c r="G49" s="32"/>
      <c r="H49" s="32"/>
    </row>
    <row r="50" spans="2:8" ht="49.95" customHeight="1" thickBot="1">
      <c r="B50" s="58" t="s">
        <v>241</v>
      </c>
      <c r="C50" s="58"/>
      <c r="D50" s="58"/>
      <c r="E50" s="126" t="s">
        <v>242</v>
      </c>
      <c r="F50" s="127"/>
      <c r="G50" s="32"/>
      <c r="H50" s="32"/>
    </row>
    <row r="51" spans="2:8" ht="33" customHeight="1" thickBot="1">
      <c r="B51" s="111" t="s">
        <v>66</v>
      </c>
      <c r="C51" s="112"/>
      <c r="D51" s="112"/>
      <c r="E51" s="55" t="s">
        <v>235</v>
      </c>
      <c r="F51" s="55"/>
      <c r="G51" s="34" t="str">
        <f>IF(OR(G48="",G49="",G50=""),"",IF(G49=0,"Áno","NR"))</f>
        <v/>
      </c>
      <c r="H51" s="34" t="str">
        <f>IF(OR(H48="",H49="",H50=""),"",IF(H49=0,"Áno","NR"))</f>
        <v/>
      </c>
    </row>
    <row r="52" spans="2:8" ht="33" customHeight="1" thickBot="1">
      <c r="B52" s="114"/>
      <c r="C52" s="115"/>
      <c r="D52" s="115"/>
      <c r="E52" s="55" t="s">
        <v>236</v>
      </c>
      <c r="F52" s="55"/>
      <c r="G52" s="35" t="str">
        <f>IF(G51="", "",IF(G51="Áno", "NR", IF((G48+G49+G50)/G49 &lt; 1, "Áno", "Nie")))</f>
        <v/>
      </c>
      <c r="H52" s="35" t="str">
        <f>IF(H51="", "",IF(H51="Áno", "NR", IF((H48+H49+H50)/H49 &lt; 1, "Áno", "Nie")))</f>
        <v/>
      </c>
    </row>
    <row r="53" spans="2:8" ht="16.2" thickBot="1">
      <c r="B53" s="13"/>
      <c r="C53" s="13"/>
      <c r="D53" s="14"/>
      <c r="E53" s="15"/>
      <c r="F53" s="16"/>
    </row>
    <row r="54" spans="2:8" ht="16.95" customHeight="1" thickBot="1">
      <c r="B54" s="56" t="s">
        <v>67</v>
      </c>
      <c r="C54" s="56"/>
      <c r="D54" s="56"/>
      <c r="E54" s="56"/>
      <c r="F54" s="56"/>
      <c r="G54" s="59" t="str">
        <f>IF(OR(G45="",H45="",G51="",H51="",G52="",H52=""),"",IF(AND(G45="Áno",H45="Áno",G52="Áno",H52="Áno"),"Áno",IF(AND(G45="Áno",H45="Áno",G51="Áno",H52="Áno"),"Nie","Nie")))</f>
        <v/>
      </c>
      <c r="H54" s="59"/>
    </row>
    <row r="55" spans="2:8" ht="16.2" thickBot="1">
      <c r="B55" s="13"/>
      <c r="C55" s="13"/>
      <c r="D55" s="14"/>
      <c r="E55" s="15"/>
      <c r="F55" s="16"/>
    </row>
    <row r="56" spans="2:8" ht="36" customHeight="1" thickBot="1">
      <c r="B56" s="56" t="s">
        <v>68</v>
      </c>
      <c r="C56" s="56"/>
      <c r="D56" s="56"/>
      <c r="E56" s="56"/>
      <c r="F56" s="56"/>
      <c r="G56" s="89" t="str">
        <f>IF(AND(G29="",G33="",G37="",G54=""),"",IF(OR(G29="Áno",G33="Áno",G37="Áno",G54="Áno"),"Je podnikom v ťažkostiach","Nie je podnikom v ťažkostiach"))</f>
        <v/>
      </c>
      <c r="H56" s="89"/>
    </row>
  </sheetData>
  <sheetProtection algorithmName="SHA-512" hashValue="S4/woPYKlVjSRatIHddJMNMs29kcWgKCDEuJ5uSJ2xeLhd5UnPs3gtIh+x7Ttar3xp9UeFx1kKabjGqCkfksWw==" saltValue="uQwkyA+Ix7rbkIIQWtRZcg==" spinCount="100000" sheet="1" objects="1" scenarios="1"/>
  <mergeCells count="85">
    <mergeCell ref="B51:D52"/>
    <mergeCell ref="E51:F51"/>
    <mergeCell ref="E52:F52"/>
    <mergeCell ref="B22:D22"/>
    <mergeCell ref="E12:H12"/>
    <mergeCell ref="E15:H15"/>
    <mergeCell ref="B16:H16"/>
    <mergeCell ref="E17:H17"/>
    <mergeCell ref="E18:H18"/>
    <mergeCell ref="B18:D18"/>
    <mergeCell ref="E19:H19"/>
    <mergeCell ref="B19:D19"/>
    <mergeCell ref="B20:D20"/>
    <mergeCell ref="E22:H22"/>
    <mergeCell ref="B21:H21"/>
    <mergeCell ref="E20:H20"/>
    <mergeCell ref="B10:D10"/>
    <mergeCell ref="E10:H10"/>
    <mergeCell ref="B17:D17"/>
    <mergeCell ref="B11:D11"/>
    <mergeCell ref="B13:D13"/>
    <mergeCell ref="B14:D14"/>
    <mergeCell ref="B12:D12"/>
    <mergeCell ref="B15:D15"/>
    <mergeCell ref="E11:H11"/>
    <mergeCell ref="E13:H13"/>
    <mergeCell ref="E14:H14"/>
    <mergeCell ref="B8:D8"/>
    <mergeCell ref="B9:D9"/>
    <mergeCell ref="B6:H7"/>
    <mergeCell ref="E8:H8"/>
    <mergeCell ref="E9:H9"/>
    <mergeCell ref="G29:H29"/>
    <mergeCell ref="E24:F25"/>
    <mergeCell ref="B26:D26"/>
    <mergeCell ref="G26:H26"/>
    <mergeCell ref="B27:D27"/>
    <mergeCell ref="G27:H27"/>
    <mergeCell ref="B28:D28"/>
    <mergeCell ref="G28:H28"/>
    <mergeCell ref="E26:F26"/>
    <mergeCell ref="E27:F27"/>
    <mergeCell ref="E28:F28"/>
    <mergeCell ref="B36:D36"/>
    <mergeCell ref="E36:F36"/>
    <mergeCell ref="G36:H36"/>
    <mergeCell ref="B31:D31"/>
    <mergeCell ref="E31:F31"/>
    <mergeCell ref="G31:H31"/>
    <mergeCell ref="B32:D32"/>
    <mergeCell ref="E32:F32"/>
    <mergeCell ref="G32:H32"/>
    <mergeCell ref="B33:F33"/>
    <mergeCell ref="G33:H33"/>
    <mergeCell ref="B35:D35"/>
    <mergeCell ref="E35:F35"/>
    <mergeCell ref="G35:H35"/>
    <mergeCell ref="G37:H37"/>
    <mergeCell ref="B39:F39"/>
    <mergeCell ref="G39:H39"/>
    <mergeCell ref="B41:D41"/>
    <mergeCell ref="B42:D42"/>
    <mergeCell ref="E41:F41"/>
    <mergeCell ref="E42:F42"/>
    <mergeCell ref="E49:F49"/>
    <mergeCell ref="E48:F48"/>
    <mergeCell ref="E47:F47"/>
    <mergeCell ref="E43:F43"/>
    <mergeCell ref="B37:F37"/>
    <mergeCell ref="B56:F56"/>
    <mergeCell ref="G56:H56"/>
    <mergeCell ref="B24:D25"/>
    <mergeCell ref="G24:H24"/>
    <mergeCell ref="G25:H25"/>
    <mergeCell ref="B29:F29"/>
    <mergeCell ref="B50:D50"/>
    <mergeCell ref="B54:F54"/>
    <mergeCell ref="G54:H54"/>
    <mergeCell ref="E50:F50"/>
    <mergeCell ref="B43:D43"/>
    <mergeCell ref="B44:F44"/>
    <mergeCell ref="B45:F45"/>
    <mergeCell ref="B47:D47"/>
    <mergeCell ref="B48:D48"/>
    <mergeCell ref="B49:D49"/>
  </mergeCells>
  <conditionalFormatting sqref="G25">
    <cfRule type="beginsWith" dxfId="105" priority="15" operator="beginsWith" text="RE">
      <formula>LEFT(G25,LEN("RE"))="RE"</formula>
    </cfRule>
  </conditionalFormatting>
  <conditionalFormatting sqref="G26:G28">
    <cfRule type="expression" dxfId="104" priority="16">
      <formula>#REF!="NERELEVANTNÍ"</formula>
    </cfRule>
  </conditionalFormatting>
  <conditionalFormatting sqref="G29">
    <cfRule type="containsText" dxfId="103" priority="18" operator="containsText" text="Nie">
      <formula>NOT(ISERROR(SEARCH("Nie",G29)))</formula>
    </cfRule>
    <cfRule type="containsText" dxfId="102" priority="19" operator="containsText" text="Áno">
      <formula>NOT(ISERROR(SEARCH("Áno",G29)))</formula>
    </cfRule>
  </conditionalFormatting>
  <conditionalFormatting sqref="G33">
    <cfRule type="containsText" dxfId="101" priority="30" operator="containsText" text="Nie">
      <formula>NOT(ISERROR(SEARCH("Nie",G33)))</formula>
    </cfRule>
    <cfRule type="containsText" dxfId="100" priority="31" operator="containsText" text="Áno">
      <formula>NOT(ISERROR(SEARCH("Áno",G33)))</formula>
    </cfRule>
  </conditionalFormatting>
  <conditionalFormatting sqref="G37 G54">
    <cfRule type="containsText" dxfId="99" priority="28" operator="containsText" text="Nie">
      <formula>NOT(ISERROR(SEARCH("Nie",G37)))</formula>
    </cfRule>
    <cfRule type="containsText" dxfId="98" priority="29" operator="containsText" text="Áno">
      <formula>NOT(ISERROR(SEARCH("Áno",G37)))</formula>
    </cfRule>
  </conditionalFormatting>
  <conditionalFormatting sqref="G56">
    <cfRule type="containsText" dxfId="97" priority="5" operator="containsText" text="Nie je podnikom v ťažkostiach">
      <formula>NOT(ISERROR(SEARCH("Nie je podnikom v ťažkostiach",G56)))</formula>
    </cfRule>
    <cfRule type="containsText" dxfId="96" priority="6" operator="containsText" text="Je podnikom v ťažkostiach">
      <formula>NOT(ISERROR(SEARCH("Je podnikom v ťažkostiach",G56)))</formula>
    </cfRule>
  </conditionalFormatting>
  <conditionalFormatting sqref="G24:H24">
    <cfRule type="containsText" dxfId="95" priority="13" operator="containsText" text="NERELEVANTNÉ">
      <formula>NOT(ISERROR(SEARCH("NERELEVANTNÉ",G24)))</formula>
    </cfRule>
    <cfRule type="containsText" dxfId="94" priority="14" operator="containsText" text="RELEVANTNÉ">
      <formula>NOT(ISERROR(SEARCH("RELEVANTNÉ",G24)))</formula>
    </cfRule>
  </conditionalFormatting>
  <conditionalFormatting sqref="G31:H31">
    <cfRule type="containsText" dxfId="93" priority="11" operator="containsText" text="NERELEVANTNÉ">
      <formula>NOT(ISERROR(SEARCH("NERELEVANTNÉ",G31)))</formula>
    </cfRule>
    <cfRule type="containsText" dxfId="92" priority="12" operator="containsText" text="RELEVANTNÉ">
      <formula>NOT(ISERROR(SEARCH("RELEVANTNÉ",G31)))</formula>
    </cfRule>
  </conditionalFormatting>
  <conditionalFormatting sqref="G35:H35">
    <cfRule type="containsText" dxfId="91" priority="9" operator="containsText" text="NERELEVANTNÉ">
      <formula>NOT(ISERROR(SEARCH("NERELEVANTNÉ",G35)))</formula>
    </cfRule>
    <cfRule type="containsText" dxfId="90" priority="10" operator="containsText" text="RELEVANTNÉ">
      <formula>NOT(ISERROR(SEARCH("RELEVANTNÉ",G35)))</formula>
    </cfRule>
  </conditionalFormatting>
  <conditionalFormatting sqref="G39:H39">
    <cfRule type="containsText" dxfId="89" priority="7" operator="containsText" text="NERELEVANTNÉ">
      <formula>NOT(ISERROR(SEARCH("NERELEVANTNÉ",G39)))</formula>
    </cfRule>
    <cfRule type="containsText" dxfId="88" priority="8" operator="containsText" text="RELEVANTNÉ">
      <formula>NOT(ISERROR(SEARCH("RELEVANTNÉ",G39)))</formula>
    </cfRule>
  </conditionalFormatting>
  <conditionalFormatting sqref="G42:H43">
    <cfRule type="expression" dxfId="87" priority="26">
      <formula>$E$34="NERELEVANTNÍ"</formula>
    </cfRule>
  </conditionalFormatting>
  <conditionalFormatting sqref="G43:H43 G26:G29">
    <cfRule type="beginsWith" dxfId="86" priority="27" operator="beginsWith" text="RE">
      <formula>LEFT(G26,LEN("RE"))="RE"</formula>
    </cfRule>
  </conditionalFormatting>
  <conditionalFormatting sqref="G45:H45">
    <cfRule type="containsText" dxfId="85" priority="22" operator="containsText" text="Nie">
      <formula>NOT(ISERROR(SEARCH("Nie",G45)))</formula>
    </cfRule>
    <cfRule type="containsText" dxfId="84" priority="23" operator="containsText" text="Áno">
      <formula>NOT(ISERROR(SEARCH("Áno",G45)))</formula>
    </cfRule>
  </conditionalFormatting>
  <conditionalFormatting sqref="G48:H51">
    <cfRule type="expression" dxfId="83" priority="4">
      <formula>$E$34="NERELEVANTNÍ"</formula>
    </cfRule>
  </conditionalFormatting>
  <conditionalFormatting sqref="G49:H49">
    <cfRule type="beginsWith" dxfId="82" priority="25" operator="beginsWith" text="RE">
      <formula>LEFT(G49,LEN("RE"))="RE"</formula>
    </cfRule>
  </conditionalFormatting>
  <conditionalFormatting sqref="G51:H51">
    <cfRule type="containsText" dxfId="81" priority="3" operator="containsText" text="Áno">
      <formula>NOT(ISERROR(SEARCH("Áno",G51)))</formula>
    </cfRule>
  </conditionalFormatting>
  <conditionalFormatting sqref="G52:H52">
    <cfRule type="containsText" dxfId="80" priority="1" operator="containsText" text="Nie">
      <formula>NOT(ISERROR(SEARCH("Nie",G52)))</formula>
    </cfRule>
    <cfRule type="containsText" dxfId="79" priority="2" operator="containsText" text="Áno">
      <formula>NOT(ISERROR(SEARCH("Áno",G52)))</formula>
    </cfRule>
  </conditionalFormatting>
  <pageMargins left="0.7" right="0.7" top="0.75" bottom="0.7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Možnosti!$B$32:$B$35</xm:f>
          </x14:formula1>
          <xm:sqref>G36:H36</xm:sqref>
        </x14:dataValidation>
        <x14:dataValidation type="list" allowBlank="1" showInputMessage="1" showErrorMessage="1">
          <x14:formula1>
            <xm:f>Možnosti!$B$23:$B$28</xm:f>
          </x14:formula1>
          <xm:sqref>G32:H32</xm:sqref>
        </x14:dataValidation>
        <x14:dataValidation type="list" allowBlank="1" showInputMessage="1" showErrorMessage="1">
          <x14:formula1>
            <xm:f>Možnosti!$B$18:$B$20</xm:f>
          </x14:formula1>
          <xm:sqref>E20</xm:sqref>
        </x14:dataValidation>
        <x14:dataValidation type="list" allowBlank="1" showInputMessage="1" showErrorMessage="1">
          <x14:formula1>
            <xm:f>Možnosti!$B$2:$B$6</xm:f>
          </x14:formula1>
          <xm:sqref>E17:H17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topLeftCell="A19" zoomScaleNormal="100" zoomScaleSheetLayoutView="110" workbookViewId="0">
      <selection activeCell="E20" sqref="E20:H20"/>
    </sheetView>
  </sheetViews>
  <sheetFormatPr defaultColWidth="10.81640625" defaultRowHeight="15"/>
  <cols>
    <col min="1" max="1" width="2.81640625" style="27" customWidth="1"/>
    <col min="2" max="16384" width="10.81640625" style="27"/>
  </cols>
  <sheetData>
    <row r="1" spans="1:10" s="5" customFormat="1" ht="15.6"/>
    <row r="2" spans="1:10" s="5" customFormat="1" ht="15.6"/>
    <row r="3" spans="1:10" s="5" customFormat="1" ht="15.6"/>
    <row r="4" spans="1:10" s="5" customFormat="1" ht="15.6"/>
    <row r="5" spans="1:10" s="5" customFormat="1" ht="16.2" thickBot="1"/>
    <row r="6" spans="1:10" ht="16.95" customHeight="1">
      <c r="A6" s="5"/>
      <c r="B6" s="99" t="s">
        <v>9</v>
      </c>
      <c r="C6" s="100"/>
      <c r="D6" s="100"/>
      <c r="E6" s="100"/>
      <c r="F6" s="100"/>
      <c r="G6" s="100"/>
      <c r="H6" s="101"/>
      <c r="I6" s="5"/>
      <c r="J6" s="5"/>
    </row>
    <row r="7" spans="1:10" ht="16.95" customHeight="1" thickBot="1">
      <c r="A7" s="5"/>
      <c r="B7" s="102"/>
      <c r="C7" s="103"/>
      <c r="D7" s="103"/>
      <c r="E7" s="103"/>
      <c r="F7" s="103"/>
      <c r="G7" s="103"/>
      <c r="H7" s="104"/>
      <c r="I7" s="5"/>
      <c r="J7" s="5"/>
    </row>
    <row r="8" spans="1:10" ht="16.2" thickBot="1">
      <c r="A8" s="5"/>
      <c r="B8" s="84" t="s">
        <v>180</v>
      </c>
      <c r="C8" s="84"/>
      <c r="D8" s="84"/>
      <c r="E8" s="75"/>
      <c r="F8" s="76"/>
      <c r="G8" s="76"/>
      <c r="H8" s="77"/>
      <c r="I8" s="5"/>
      <c r="J8" s="5"/>
    </row>
    <row r="9" spans="1:10" ht="16.2" thickBot="1">
      <c r="A9" s="5"/>
      <c r="B9" s="84" t="s">
        <v>181</v>
      </c>
      <c r="C9" s="84"/>
      <c r="D9" s="84"/>
      <c r="E9" s="75"/>
      <c r="F9" s="76"/>
      <c r="G9" s="76"/>
      <c r="H9" s="77"/>
      <c r="I9" s="5"/>
      <c r="J9" s="5"/>
    </row>
    <row r="10" spans="1:10" ht="16.2" thickBot="1">
      <c r="A10" s="5"/>
      <c r="B10" s="84" t="s">
        <v>10</v>
      </c>
      <c r="C10" s="84"/>
      <c r="D10" s="84"/>
      <c r="E10" s="75"/>
      <c r="F10" s="76"/>
      <c r="G10" s="76"/>
      <c r="H10" s="77"/>
      <c r="I10" s="5"/>
      <c r="J10" s="5"/>
    </row>
    <row r="11" spans="1:10" ht="16.2" thickBot="1">
      <c r="A11" s="5"/>
      <c r="B11" s="84" t="s">
        <v>224</v>
      </c>
      <c r="C11" s="84"/>
      <c r="D11" s="84"/>
      <c r="E11" s="75"/>
      <c r="F11" s="76"/>
      <c r="G11" s="76"/>
      <c r="H11" s="77"/>
      <c r="I11" s="5"/>
      <c r="J11" s="5"/>
    </row>
    <row r="12" spans="1:10" ht="16.2" thickBot="1">
      <c r="A12" s="5"/>
      <c r="B12" s="39" t="s">
        <v>11</v>
      </c>
      <c r="C12" s="40"/>
      <c r="D12" s="41"/>
      <c r="E12" s="95"/>
      <c r="F12" s="96"/>
      <c r="G12" s="96"/>
      <c r="H12" s="97"/>
      <c r="I12" s="5"/>
      <c r="J12" s="5"/>
    </row>
    <row r="13" spans="1:10" ht="34.950000000000003" customHeight="1" thickBot="1">
      <c r="A13" s="5"/>
      <c r="B13" s="119" t="s">
        <v>231</v>
      </c>
      <c r="C13" s="119"/>
      <c r="D13" s="119"/>
      <c r="E13" s="75"/>
      <c r="F13" s="76"/>
      <c r="G13" s="76"/>
      <c r="H13" s="77"/>
      <c r="I13" s="5"/>
      <c r="J13" s="5"/>
    </row>
    <row r="14" spans="1:10" ht="34.950000000000003" customHeight="1" thickBot="1">
      <c r="A14" s="5"/>
      <c r="B14" s="119" t="s">
        <v>232</v>
      </c>
      <c r="C14" s="119"/>
      <c r="D14" s="119"/>
      <c r="E14" s="75"/>
      <c r="F14" s="76"/>
      <c r="G14" s="76"/>
      <c r="H14" s="77"/>
      <c r="I14" s="5"/>
      <c r="J14" s="5"/>
    </row>
    <row r="15" spans="1:10" ht="16.2" thickBot="1">
      <c r="A15" s="5"/>
      <c r="B15" s="84" t="s">
        <v>152</v>
      </c>
      <c r="C15" s="84"/>
      <c r="D15" s="84"/>
      <c r="E15" s="123">
        <f ca="1">TODAY()</f>
        <v>45993</v>
      </c>
      <c r="F15" s="124"/>
      <c r="G15" s="124"/>
      <c r="H15" s="125"/>
      <c r="I15" s="5"/>
      <c r="J15" s="5"/>
    </row>
    <row r="16" spans="1:10" ht="16.2" thickBot="1">
      <c r="A16" s="5"/>
      <c r="B16" s="73"/>
      <c r="C16" s="53"/>
      <c r="D16" s="53"/>
      <c r="E16" s="53"/>
      <c r="F16" s="53"/>
      <c r="G16" s="53"/>
      <c r="H16" s="74"/>
      <c r="I16" s="5"/>
      <c r="J16" s="5"/>
    </row>
    <row r="17" spans="1:10" ht="330" customHeight="1" thickBot="1">
      <c r="A17" s="5"/>
      <c r="B17" s="119" t="s">
        <v>255</v>
      </c>
      <c r="C17" s="119"/>
      <c r="D17" s="119"/>
      <c r="E17" s="78" t="s">
        <v>13</v>
      </c>
      <c r="F17" s="79"/>
      <c r="G17" s="79"/>
      <c r="H17" s="80"/>
      <c r="I17" s="5"/>
      <c r="J17" s="5"/>
    </row>
    <row r="18" spans="1:10" ht="16.2" thickBot="1">
      <c r="A18" s="5"/>
      <c r="B18" s="92" t="s">
        <v>16</v>
      </c>
      <c r="C18" s="93"/>
      <c r="D18" s="94"/>
      <c r="E18" s="92" t="str">
        <f ca="1">IF(OR(E11="",E15=""),"",IF(DATEDIF(E11,E15,"y")&lt;3,"Áno","Nie"))</f>
        <v/>
      </c>
      <c r="F18" s="93"/>
      <c r="G18" s="93"/>
      <c r="H18" s="94"/>
      <c r="I18" s="5"/>
      <c r="J18" s="5"/>
    </row>
    <row r="19" spans="1:10" ht="16.2" thickBot="1">
      <c r="A19" s="5"/>
      <c r="B19" s="39" t="s">
        <v>1</v>
      </c>
      <c r="C19" s="40"/>
      <c r="D19" s="41"/>
      <c r="E19" s="39" t="s">
        <v>120</v>
      </c>
      <c r="F19" s="40"/>
      <c r="G19" s="40"/>
      <c r="H19" s="41"/>
      <c r="I19" s="5"/>
      <c r="J19" s="5"/>
    </row>
    <row r="20" spans="1:10" ht="150" customHeight="1" thickBot="1">
      <c r="A20" s="5"/>
      <c r="B20" s="92" t="s">
        <v>258</v>
      </c>
      <c r="C20" s="93"/>
      <c r="D20" s="94"/>
      <c r="E20" s="75" t="s">
        <v>13</v>
      </c>
      <c r="F20" s="76"/>
      <c r="G20" s="76"/>
      <c r="H20" s="77"/>
      <c r="I20" s="5"/>
      <c r="J20" s="5"/>
    </row>
    <row r="21" spans="1:10" ht="16.2" thickBot="1">
      <c r="A21" s="5"/>
      <c r="B21" s="73"/>
      <c r="C21" s="53"/>
      <c r="D21" s="53"/>
      <c r="E21" s="53"/>
      <c r="F21" s="53"/>
      <c r="G21" s="53"/>
      <c r="H21" s="74"/>
      <c r="I21" s="5"/>
      <c r="J21" s="5"/>
    </row>
    <row r="22" spans="1:10" ht="16.2" thickBot="1">
      <c r="A22" s="5"/>
      <c r="B22" s="33" t="s">
        <v>39</v>
      </c>
      <c r="C22" s="33"/>
      <c r="D22" s="33"/>
      <c r="E22" s="70" t="s">
        <v>237</v>
      </c>
      <c r="F22" s="71"/>
      <c r="G22" s="71"/>
      <c r="H22" s="72"/>
      <c r="I22" s="5"/>
      <c r="J22" s="5"/>
    </row>
    <row r="23" spans="1:10" ht="16.2" thickBot="1">
      <c r="A23" s="5"/>
      <c r="B23" s="23"/>
      <c r="C23" s="23"/>
      <c r="D23" s="23"/>
      <c r="E23" s="24"/>
      <c r="F23" s="24"/>
      <c r="G23" s="24"/>
      <c r="H23" s="24"/>
      <c r="I23" s="5"/>
      <c r="J23" s="5"/>
    </row>
    <row r="24" spans="1:10" ht="16.95" customHeight="1" thickBot="1">
      <c r="A24" s="5"/>
      <c r="B24" s="57" t="s">
        <v>36</v>
      </c>
      <c r="C24" s="57"/>
      <c r="D24" s="57"/>
      <c r="E24" s="57" t="s">
        <v>22</v>
      </c>
      <c r="F24" s="57"/>
      <c r="G24" s="61" t="s">
        <v>48</v>
      </c>
      <c r="H24" s="61"/>
      <c r="I24" s="5"/>
      <c r="J24" s="5"/>
    </row>
    <row r="25" spans="1:10" ht="226.05" customHeight="1" thickBot="1">
      <c r="A25" s="5"/>
      <c r="B25" s="55" t="s">
        <v>250</v>
      </c>
      <c r="C25" s="55"/>
      <c r="D25" s="55"/>
      <c r="E25" s="140" t="s">
        <v>212</v>
      </c>
      <c r="F25" s="140"/>
      <c r="G25" s="60" t="s">
        <v>13</v>
      </c>
      <c r="H25" s="60"/>
      <c r="I25" s="5"/>
      <c r="J25" s="5"/>
    </row>
    <row r="26" spans="1:10" ht="16.2" thickBot="1">
      <c r="A26" s="5"/>
      <c r="B26" s="56" t="s">
        <v>38</v>
      </c>
      <c r="C26" s="56"/>
      <c r="D26" s="56"/>
      <c r="E26" s="56"/>
      <c r="F26" s="56"/>
      <c r="G26" s="59" t="str">
        <f>IF(G25="Vyber možnosť","",IF(OR(G25="Začaté konkurzné konanie",G25="Vyhlásený konkurz",G25="Zastavené konkurzné konanie pre nedostatok majetku",G25="Zrušený konkurz pre nedostatok majetku"),"Áno","Nie"))</f>
        <v/>
      </c>
      <c r="H26" s="59"/>
      <c r="I26" s="5"/>
      <c r="J26" s="5"/>
    </row>
    <row r="27" spans="1:10" ht="16.2" thickBot="1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ht="16.95" customHeight="1" thickBot="1">
      <c r="A28" s="5"/>
      <c r="B28" s="57" t="s">
        <v>50</v>
      </c>
      <c r="C28" s="57"/>
      <c r="D28" s="57"/>
      <c r="E28" s="57" t="s">
        <v>22</v>
      </c>
      <c r="F28" s="57"/>
      <c r="G28" s="61" t="s">
        <v>48</v>
      </c>
      <c r="H28" s="61"/>
      <c r="I28" s="5"/>
      <c r="J28" s="5"/>
    </row>
    <row r="29" spans="1:10" ht="49.95" customHeight="1" thickBot="1">
      <c r="A29" s="5"/>
      <c r="B29" s="55" t="s">
        <v>249</v>
      </c>
      <c r="C29" s="55"/>
      <c r="D29" s="55"/>
      <c r="E29" s="140" t="s">
        <v>213</v>
      </c>
      <c r="F29" s="140"/>
      <c r="G29" s="60" t="s">
        <v>13</v>
      </c>
      <c r="H29" s="60"/>
      <c r="I29" s="5"/>
      <c r="J29" s="5"/>
    </row>
    <row r="30" spans="1:10" ht="16.2" thickBot="1">
      <c r="A30" s="5"/>
      <c r="B30" s="56" t="s">
        <v>49</v>
      </c>
      <c r="C30" s="56"/>
      <c r="D30" s="56"/>
      <c r="E30" s="56"/>
      <c r="F30" s="56"/>
      <c r="G30" s="59" t="str">
        <f>IF(G29="Vyber možnosť","",IF(OR(G29="Žiadateľ neuhradil úver alebo nevypovedal záruku",G29="Žiadateľ stále podlieha reštrukturalizačnému plánu"),"Áno","Nie"))</f>
        <v/>
      </c>
      <c r="H30" s="59"/>
      <c r="I30" s="5"/>
      <c r="J30" s="5"/>
    </row>
    <row r="31" spans="1:10" ht="16.2" thickBot="1">
      <c r="A31" s="5"/>
      <c r="B31" s="13"/>
      <c r="C31" s="13"/>
      <c r="D31" s="14"/>
      <c r="E31" s="15"/>
      <c r="F31" s="16"/>
      <c r="G31" s="5"/>
      <c r="H31" s="5"/>
      <c r="I31" s="5"/>
      <c r="J31" s="5"/>
    </row>
    <row r="32" spans="1:10" ht="34.950000000000003" customHeight="1" thickBot="1">
      <c r="A32" s="5"/>
      <c r="B32" s="56" t="s">
        <v>83</v>
      </c>
      <c r="C32" s="56"/>
      <c r="D32" s="56"/>
      <c r="E32" s="56"/>
      <c r="F32" s="56"/>
      <c r="G32" s="89" t="str">
        <f>IF(OR(G26="",G30=""),"",IF(OR(G26="Áno",G30="Áno"),"Je podnikom v ťažkostiach","Nie je podnikom v ťažkostiach"))</f>
        <v/>
      </c>
      <c r="H32" s="89"/>
      <c r="I32" s="5"/>
      <c r="J32" s="5"/>
    </row>
  </sheetData>
  <sheetProtection algorithmName="SHA-512" hashValue="nYI+O0Dl9kG5R3a7flX31w3+ZyQ4MwhfPFEqLRSZ3lxK6TdlUDMWFbsDAfAtKAjylRu7CBN7WpEO/rLERoJi9w==" saltValue="6Bi2fBOY8chCSOU7nVUWKg==" spinCount="100000" sheet="1" objects="1" scenarios="1"/>
  <mergeCells count="46">
    <mergeCell ref="E15:H15"/>
    <mergeCell ref="B16:H16"/>
    <mergeCell ref="B21:H21"/>
    <mergeCell ref="E20:H20"/>
    <mergeCell ref="E19:H19"/>
    <mergeCell ref="B17:D17"/>
    <mergeCell ref="E17:H17"/>
    <mergeCell ref="B10:D10"/>
    <mergeCell ref="B8:D8"/>
    <mergeCell ref="B9:D9"/>
    <mergeCell ref="B6:H7"/>
    <mergeCell ref="E8:H8"/>
    <mergeCell ref="E9:H9"/>
    <mergeCell ref="E10:H10"/>
    <mergeCell ref="E11:H11"/>
    <mergeCell ref="E13:H13"/>
    <mergeCell ref="B24:D24"/>
    <mergeCell ref="E24:F24"/>
    <mergeCell ref="B18:D18"/>
    <mergeCell ref="B19:D19"/>
    <mergeCell ref="B20:D20"/>
    <mergeCell ref="E18:H18"/>
    <mergeCell ref="E22:H22"/>
    <mergeCell ref="B11:D11"/>
    <mergeCell ref="B13:D13"/>
    <mergeCell ref="B14:D14"/>
    <mergeCell ref="B12:D12"/>
    <mergeCell ref="B15:D15"/>
    <mergeCell ref="E14:H14"/>
    <mergeCell ref="E12:H12"/>
    <mergeCell ref="B32:F32"/>
    <mergeCell ref="G32:H32"/>
    <mergeCell ref="G24:H24"/>
    <mergeCell ref="B29:D29"/>
    <mergeCell ref="E29:F29"/>
    <mergeCell ref="G29:H29"/>
    <mergeCell ref="B30:F30"/>
    <mergeCell ref="G30:H30"/>
    <mergeCell ref="B25:D25"/>
    <mergeCell ref="E25:F25"/>
    <mergeCell ref="G25:H25"/>
    <mergeCell ref="B26:F26"/>
    <mergeCell ref="G26:H26"/>
    <mergeCell ref="B28:D28"/>
    <mergeCell ref="E28:F28"/>
    <mergeCell ref="G28:H28"/>
  </mergeCells>
  <conditionalFormatting sqref="G26">
    <cfRule type="containsText" dxfId="78" priority="15" operator="containsText" text="Nie">
      <formula>NOT(ISERROR(SEARCH("Nie",G26)))</formula>
    </cfRule>
    <cfRule type="containsText" dxfId="77" priority="16" operator="containsText" text="Áno">
      <formula>NOT(ISERROR(SEARCH("Áno",G26)))</formula>
    </cfRule>
  </conditionalFormatting>
  <conditionalFormatting sqref="G30">
    <cfRule type="containsText" dxfId="76" priority="13" operator="containsText" text="Nie">
      <formula>NOT(ISERROR(SEARCH("Nie",G30)))</formula>
    </cfRule>
    <cfRule type="containsText" dxfId="75" priority="14" operator="containsText" text="Áno">
      <formula>NOT(ISERROR(SEARCH("Áno",G30)))</formula>
    </cfRule>
  </conditionalFormatting>
  <conditionalFormatting sqref="G32">
    <cfRule type="containsText" dxfId="74" priority="1" operator="containsText" text="Nie je podnikom v ťažkostiach">
      <formula>NOT(ISERROR(SEARCH("Nie je podnikom v ťažkostiach",G32)))</formula>
    </cfRule>
    <cfRule type="containsText" dxfId="73" priority="2" operator="containsText" text="Je podnikom v ťažkostiach">
      <formula>NOT(ISERROR(SEARCH("Je podnikom v ťažkostiach",G32)))</formula>
    </cfRule>
  </conditionalFormatting>
  <conditionalFormatting sqref="G24:H24">
    <cfRule type="containsText" dxfId="72" priority="5" operator="containsText" text="NERELEVANTNÉ">
      <formula>NOT(ISERROR(SEARCH("NERELEVANTNÉ",G24)))</formula>
    </cfRule>
    <cfRule type="containsText" dxfId="71" priority="6" operator="containsText" text="RELEVANTNÉ">
      <formula>NOT(ISERROR(SEARCH("RELEVANTNÉ",G24)))</formula>
    </cfRule>
  </conditionalFormatting>
  <conditionalFormatting sqref="G28:H28">
    <cfRule type="containsText" dxfId="70" priority="3" operator="containsText" text="NERELEVANTNÉ">
      <formula>NOT(ISERROR(SEARCH("NERELEVANTNÉ",G28)))</formula>
    </cfRule>
    <cfRule type="containsText" dxfId="69" priority="4" operator="containsText" text="RELEVANTNÉ">
      <formula>NOT(ISERROR(SEARCH("RELEVANTNÉ",G28)))</formula>
    </cfRule>
  </conditionalFormatting>
  <pageMargins left="0.7" right="0.7" top="0.75" bottom="0.7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Možnosti!$B$32:$B$35</xm:f>
          </x14:formula1>
          <xm:sqref>G29:H29</xm:sqref>
        </x14:dataValidation>
        <x14:dataValidation type="list" allowBlank="1" showInputMessage="1" showErrorMessage="1">
          <x14:formula1>
            <xm:f>Možnosti!$B$23:$B$28</xm:f>
          </x14:formula1>
          <xm:sqref>G25:H25</xm:sqref>
        </x14:dataValidation>
        <x14:dataValidation type="list" allowBlank="1" showInputMessage="1" showErrorMessage="1">
          <x14:formula1>
            <xm:f>Možnosti!$B$18:$B$20</xm:f>
          </x14:formula1>
          <xm:sqref>E20</xm:sqref>
        </x14:dataValidation>
        <x14:dataValidation type="list" allowBlank="1" showInputMessage="1" showErrorMessage="1">
          <x14:formula1>
            <xm:f>Možnosti!$B$2:$B$6</xm:f>
          </x14:formula1>
          <xm:sqref>E17:H17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opLeftCell="A18" workbookViewId="0">
      <selection activeCell="E20" sqref="E20:H20"/>
    </sheetView>
  </sheetViews>
  <sheetFormatPr defaultColWidth="10.81640625" defaultRowHeight="15"/>
  <cols>
    <col min="1" max="1" width="2.81640625" style="27" customWidth="1"/>
    <col min="2" max="16384" width="10.81640625" style="27"/>
  </cols>
  <sheetData>
    <row r="1" spans="1:10" s="5" customFormat="1" ht="15.6"/>
    <row r="2" spans="1:10" s="5" customFormat="1" ht="15.6"/>
    <row r="3" spans="1:10" s="5" customFormat="1" ht="15.6"/>
    <row r="4" spans="1:10" s="5" customFormat="1" ht="15.6"/>
    <row r="5" spans="1:10" s="5" customFormat="1" ht="16.2" thickBot="1"/>
    <row r="6" spans="1:10" ht="16.2" thickBot="1">
      <c r="A6" s="5"/>
      <c r="B6" s="142" t="s">
        <v>9</v>
      </c>
      <c r="C6" s="142"/>
      <c r="D6" s="142"/>
      <c r="E6" s="142"/>
      <c r="F6" s="142"/>
      <c r="G6" s="142"/>
      <c r="H6" s="142"/>
      <c r="I6" s="5"/>
      <c r="J6" s="5"/>
    </row>
    <row r="7" spans="1:10" ht="16.2" thickBot="1">
      <c r="A7" s="5"/>
      <c r="B7" s="142"/>
      <c r="C7" s="142"/>
      <c r="D7" s="142"/>
      <c r="E7" s="142"/>
      <c r="F7" s="142"/>
      <c r="G7" s="142"/>
      <c r="H7" s="142"/>
      <c r="I7" s="5"/>
      <c r="J7" s="5"/>
    </row>
    <row r="8" spans="1:10" ht="16.2" thickBot="1">
      <c r="A8" s="5"/>
      <c r="B8" s="84" t="s">
        <v>180</v>
      </c>
      <c r="C8" s="84"/>
      <c r="D8" s="84"/>
      <c r="E8" s="143"/>
      <c r="F8" s="143"/>
      <c r="G8" s="143"/>
      <c r="H8" s="143"/>
      <c r="I8" s="5"/>
      <c r="J8" s="5"/>
    </row>
    <row r="9" spans="1:10" ht="16.2" thickBot="1">
      <c r="A9" s="5"/>
      <c r="B9" s="84" t="s">
        <v>181</v>
      </c>
      <c r="C9" s="84"/>
      <c r="D9" s="84"/>
      <c r="E9" s="143"/>
      <c r="F9" s="143"/>
      <c r="G9" s="143"/>
      <c r="H9" s="143"/>
      <c r="I9" s="5"/>
      <c r="J9" s="5"/>
    </row>
    <row r="10" spans="1:10" ht="16.2" thickBot="1">
      <c r="A10" s="5"/>
      <c r="B10" s="84" t="s">
        <v>10</v>
      </c>
      <c r="C10" s="84"/>
      <c r="D10" s="84"/>
      <c r="E10" s="143"/>
      <c r="F10" s="143"/>
      <c r="G10" s="143"/>
      <c r="H10" s="143"/>
      <c r="I10" s="5"/>
      <c r="J10" s="5"/>
    </row>
    <row r="11" spans="1:10" ht="16.2" thickBot="1">
      <c r="A11" s="5"/>
      <c r="B11" s="84" t="s">
        <v>224</v>
      </c>
      <c r="C11" s="84"/>
      <c r="D11" s="84"/>
      <c r="E11" s="143"/>
      <c r="F11" s="143"/>
      <c r="G11" s="143"/>
      <c r="H11" s="143"/>
      <c r="I11" s="5"/>
      <c r="J11" s="5"/>
    </row>
    <row r="12" spans="1:10" ht="16.2" thickBot="1">
      <c r="A12" s="5"/>
      <c r="B12" s="39" t="s">
        <v>11</v>
      </c>
      <c r="C12" s="40"/>
      <c r="D12" s="41"/>
      <c r="E12" s="95"/>
      <c r="F12" s="96"/>
      <c r="G12" s="96"/>
      <c r="H12" s="97"/>
      <c r="I12" s="5"/>
      <c r="J12" s="5"/>
    </row>
    <row r="13" spans="1:10" ht="34.950000000000003" customHeight="1" thickBot="1">
      <c r="A13" s="5"/>
      <c r="B13" s="119" t="s">
        <v>231</v>
      </c>
      <c r="C13" s="119"/>
      <c r="D13" s="119"/>
      <c r="E13" s="143"/>
      <c r="F13" s="143"/>
      <c r="G13" s="143"/>
      <c r="H13" s="143"/>
      <c r="I13" s="5"/>
      <c r="J13" s="5"/>
    </row>
    <row r="14" spans="1:10" ht="34.950000000000003" customHeight="1" thickBot="1">
      <c r="A14" s="5"/>
      <c r="B14" s="119" t="s">
        <v>232</v>
      </c>
      <c r="C14" s="119"/>
      <c r="D14" s="119"/>
      <c r="E14" s="143"/>
      <c r="F14" s="143"/>
      <c r="G14" s="143"/>
      <c r="H14" s="143"/>
      <c r="I14" s="5"/>
      <c r="J14" s="5"/>
    </row>
    <row r="15" spans="1:10" ht="16.2" thickBot="1">
      <c r="A15" s="5"/>
      <c r="B15" s="84" t="s">
        <v>152</v>
      </c>
      <c r="C15" s="84"/>
      <c r="D15" s="84"/>
      <c r="E15" s="145">
        <f ca="1">TODAY()</f>
        <v>45993</v>
      </c>
      <c r="F15" s="84"/>
      <c r="G15" s="84"/>
      <c r="H15" s="84"/>
      <c r="I15" s="5"/>
      <c r="J15" s="5"/>
    </row>
    <row r="16" spans="1:10" ht="16.2" thickBot="1">
      <c r="A16" s="5"/>
      <c r="B16" s="144"/>
      <c r="C16" s="144"/>
      <c r="D16" s="144"/>
      <c r="E16" s="144"/>
      <c r="F16" s="144"/>
      <c r="G16" s="144"/>
      <c r="H16" s="144"/>
      <c r="I16" s="5"/>
      <c r="J16" s="5"/>
    </row>
    <row r="17" spans="1:10" ht="330" customHeight="1" thickBot="1">
      <c r="A17" s="5"/>
      <c r="B17" s="119" t="s">
        <v>255</v>
      </c>
      <c r="C17" s="119"/>
      <c r="D17" s="119"/>
      <c r="E17" s="119" t="s">
        <v>153</v>
      </c>
      <c r="F17" s="119"/>
      <c r="G17" s="119"/>
      <c r="H17" s="119"/>
      <c r="I17" s="5"/>
      <c r="J17" s="5"/>
    </row>
    <row r="18" spans="1:10" ht="33" customHeight="1" thickBot="1">
      <c r="A18" s="5"/>
      <c r="B18" s="119" t="s">
        <v>16</v>
      </c>
      <c r="C18" s="119"/>
      <c r="D18" s="119"/>
      <c r="E18" s="119" t="s">
        <v>154</v>
      </c>
      <c r="F18" s="119"/>
      <c r="G18" s="119"/>
      <c r="H18" s="119"/>
      <c r="I18" s="5"/>
      <c r="J18" s="5"/>
    </row>
    <row r="19" spans="1:10" ht="16.2" thickBot="1">
      <c r="A19" s="5"/>
      <c r="B19" s="84" t="s">
        <v>1</v>
      </c>
      <c r="C19" s="84"/>
      <c r="D19" s="84"/>
      <c r="E19" s="143" t="s">
        <v>13</v>
      </c>
      <c r="F19" s="143"/>
      <c r="G19" s="143"/>
      <c r="H19" s="143"/>
      <c r="I19" s="5"/>
      <c r="J19" s="5"/>
    </row>
    <row r="20" spans="1:10" ht="130.05000000000001" customHeight="1" thickBot="1">
      <c r="A20" s="5"/>
      <c r="B20" s="92" t="s">
        <v>258</v>
      </c>
      <c r="C20" s="93"/>
      <c r="D20" s="94"/>
      <c r="E20" s="143" t="s">
        <v>13</v>
      </c>
      <c r="F20" s="143"/>
      <c r="G20" s="143"/>
      <c r="H20" s="143"/>
      <c r="I20" s="5"/>
      <c r="J20" s="5"/>
    </row>
    <row r="21" spans="1:10" ht="16.2" thickBot="1">
      <c r="A21" s="5"/>
      <c r="B21" s="144"/>
      <c r="C21" s="144"/>
      <c r="D21" s="144"/>
      <c r="E21" s="144"/>
      <c r="F21" s="144"/>
      <c r="G21" s="144"/>
      <c r="H21" s="144"/>
      <c r="I21" s="5"/>
      <c r="J21" s="5"/>
    </row>
    <row r="22" spans="1:10" ht="16.2" thickBot="1">
      <c r="A22" s="5"/>
      <c r="B22" s="84" t="s">
        <v>39</v>
      </c>
      <c r="C22" s="84"/>
      <c r="D22" s="84"/>
      <c r="E22" s="141" t="s">
        <v>171</v>
      </c>
      <c r="F22" s="141"/>
      <c r="G22" s="141"/>
      <c r="H22" s="141"/>
      <c r="I22" s="5"/>
      <c r="J22" s="5"/>
    </row>
    <row r="23" spans="1:10" ht="16.2" thickBot="1">
      <c r="A23" s="5"/>
      <c r="B23" s="23"/>
      <c r="C23" s="23"/>
      <c r="D23" s="23"/>
      <c r="E23" s="24"/>
      <c r="F23" s="24"/>
      <c r="G23" s="24"/>
      <c r="H23" s="24"/>
      <c r="I23" s="5"/>
      <c r="J23" s="5"/>
    </row>
    <row r="24" spans="1:10" ht="16.95" customHeight="1" thickBot="1">
      <c r="A24" s="5"/>
      <c r="B24" s="57" t="s">
        <v>36</v>
      </c>
      <c r="C24" s="57"/>
      <c r="D24" s="57"/>
      <c r="E24" s="57" t="s">
        <v>22</v>
      </c>
      <c r="F24" s="57"/>
      <c r="G24" s="61" t="s">
        <v>48</v>
      </c>
      <c r="H24" s="61"/>
      <c r="I24" s="5"/>
      <c r="J24" s="5"/>
    </row>
    <row r="25" spans="1:10" ht="100.05" customHeight="1" thickBot="1">
      <c r="A25" s="5"/>
      <c r="B25" s="55" t="s">
        <v>7</v>
      </c>
      <c r="C25" s="55"/>
      <c r="D25" s="55"/>
      <c r="E25" s="64" t="s">
        <v>214</v>
      </c>
      <c r="F25" s="64"/>
      <c r="G25" s="60" t="s">
        <v>13</v>
      </c>
      <c r="H25" s="60"/>
      <c r="I25" s="5"/>
      <c r="J25" s="5"/>
    </row>
    <row r="26" spans="1:10" ht="16.2" thickBot="1">
      <c r="A26" s="5"/>
      <c r="B26" s="56" t="s">
        <v>38</v>
      </c>
      <c r="C26" s="56"/>
      <c r="D26" s="56"/>
      <c r="E26" s="56"/>
      <c r="F26" s="56"/>
      <c r="G26" s="59" t="str">
        <f>IF(G25="Vyber možnosť","",IF((G25="Zriaďovateľ je v nútenej správe"),"Áno","Nie"))</f>
        <v/>
      </c>
      <c r="H26" s="59"/>
      <c r="I26" s="5"/>
      <c r="J26" s="5"/>
    </row>
    <row r="27" spans="1:10" ht="16.2" thickBot="1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 ht="16.95" customHeight="1" thickBot="1">
      <c r="A28" s="5"/>
      <c r="B28" s="62" t="s">
        <v>51</v>
      </c>
      <c r="C28" s="62"/>
      <c r="D28" s="62"/>
      <c r="E28" s="62"/>
      <c r="F28" s="62"/>
      <c r="G28" s="61" t="str">
        <f>IF(OR(E22="Kritéria C, E"),"RELEVANTNÉ","NERELEVANTNÉ")</f>
        <v>RELEVANTNÉ</v>
      </c>
      <c r="H28" s="61"/>
      <c r="I28" s="5"/>
      <c r="J28" s="5"/>
    </row>
    <row r="29" spans="1:10" ht="16.2" thickBot="1">
      <c r="A29" s="5"/>
      <c r="B29" s="13"/>
      <c r="C29" s="13"/>
      <c r="D29" s="14"/>
      <c r="E29" s="17"/>
      <c r="F29" s="17"/>
      <c r="G29" s="5"/>
      <c r="H29" s="5"/>
      <c r="I29" s="5"/>
      <c r="J29" s="5"/>
    </row>
    <row r="30" spans="1:10" ht="16.2" thickBot="1">
      <c r="A30" s="5"/>
      <c r="B30" s="57" t="s">
        <v>60</v>
      </c>
      <c r="C30" s="57"/>
      <c r="D30" s="57"/>
      <c r="E30" s="128" t="s">
        <v>22</v>
      </c>
      <c r="F30" s="129"/>
      <c r="G30" s="19" t="str">
        <f>IF($E$12&gt;1,$E$12,"")</f>
        <v/>
      </c>
      <c r="H30" s="19" t="str">
        <f>IF($E$12&gt;1,$E$12-1,"")</f>
        <v/>
      </c>
      <c r="I30" s="5"/>
      <c r="J30" s="5"/>
    </row>
    <row r="31" spans="1:10" ht="16.2" thickBot="1">
      <c r="A31" s="5"/>
      <c r="B31" s="55" t="s">
        <v>167</v>
      </c>
      <c r="C31" s="55"/>
      <c r="D31" s="55"/>
      <c r="E31" s="132" t="s">
        <v>135</v>
      </c>
      <c r="F31" s="133"/>
      <c r="G31" s="32"/>
      <c r="H31" s="32"/>
      <c r="I31" s="5"/>
      <c r="J31" s="5"/>
    </row>
    <row r="32" spans="1:10" ht="30" customHeight="1" thickBot="1">
      <c r="A32" s="5"/>
      <c r="B32" s="55" t="s">
        <v>168</v>
      </c>
      <c r="C32" s="55"/>
      <c r="D32" s="55"/>
      <c r="E32" s="130" t="s">
        <v>134</v>
      </c>
      <c r="F32" s="131"/>
      <c r="G32" s="32"/>
      <c r="H32" s="32"/>
      <c r="I32" s="5"/>
      <c r="J32" s="5"/>
    </row>
    <row r="33" spans="1:10" ht="16.95" customHeight="1" thickBot="1">
      <c r="A33" s="5"/>
      <c r="B33" s="55" t="s">
        <v>59</v>
      </c>
      <c r="C33" s="55"/>
      <c r="D33" s="55"/>
      <c r="E33" s="55"/>
      <c r="F33" s="55"/>
      <c r="G33" s="36" t="str">
        <f>IF(OR(G31="",G32=""),"",IF((G31)&lt;=0,"NR",(G32/G31)))</f>
        <v/>
      </c>
      <c r="H33" s="36" t="str">
        <f>IF(OR(H31="",H32=""),"",IF((H31)&lt;=0,"NR",(H32/H31)))</f>
        <v/>
      </c>
      <c r="I33" s="5"/>
      <c r="J33" s="5"/>
    </row>
    <row r="34" spans="1:10" ht="33" customHeight="1" thickBot="1">
      <c r="A34" s="5"/>
      <c r="B34" s="55" t="s">
        <v>230</v>
      </c>
      <c r="C34" s="55"/>
      <c r="D34" s="55"/>
      <c r="E34" s="55"/>
      <c r="F34" s="55"/>
      <c r="G34" s="35" t="str">
        <f>IF(OR(G31="",G32=""),"",IF((G33)="NR","Áno",IF((G33)&gt;7.5,"Áno","Nie")))</f>
        <v/>
      </c>
      <c r="H34" s="35" t="str">
        <f>IF(OR(H31="",H32=""),"",IF((H33)="NR","Áno",IF((H33)&gt;7.5,"Áno","Nie")))</f>
        <v/>
      </c>
      <c r="I34" s="5"/>
      <c r="J34" s="5"/>
    </row>
    <row r="35" spans="1:10" ht="16.2" thickBot="1">
      <c r="A35" s="5"/>
      <c r="B35" s="13"/>
      <c r="C35" s="5"/>
      <c r="D35" s="5"/>
      <c r="E35" s="13"/>
      <c r="F35" s="14"/>
      <c r="G35" s="5"/>
      <c r="H35" s="5"/>
      <c r="I35" s="5"/>
      <c r="J35" s="5"/>
    </row>
    <row r="36" spans="1:10" ht="16.2" thickBot="1">
      <c r="A36" s="5"/>
      <c r="B36" s="57" t="s">
        <v>65</v>
      </c>
      <c r="C36" s="57"/>
      <c r="D36" s="57"/>
      <c r="E36" s="128" t="s">
        <v>22</v>
      </c>
      <c r="F36" s="129"/>
      <c r="G36" s="19" t="str">
        <f>IF($E$12&gt;1,$E$12,"")</f>
        <v/>
      </c>
      <c r="H36" s="19" t="str">
        <f>IF($E$12&gt;1,$E$12-1,"")</f>
        <v/>
      </c>
      <c r="I36" s="5"/>
      <c r="J36" s="5"/>
    </row>
    <row r="37" spans="1:10" ht="30" customHeight="1" thickBot="1">
      <c r="A37" s="5"/>
      <c r="B37" s="55" t="s">
        <v>6</v>
      </c>
      <c r="C37" s="55"/>
      <c r="D37" s="55"/>
      <c r="E37" s="130" t="s">
        <v>169</v>
      </c>
      <c r="F37" s="131"/>
      <c r="G37" s="32"/>
      <c r="H37" s="32"/>
      <c r="I37" s="5"/>
      <c r="J37" s="5"/>
    </row>
    <row r="38" spans="1:10" ht="18" customHeight="1" thickBot="1">
      <c r="A38" s="5"/>
      <c r="B38" s="55" t="s">
        <v>5</v>
      </c>
      <c r="C38" s="55"/>
      <c r="D38" s="55"/>
      <c r="E38" s="130" t="s">
        <v>170</v>
      </c>
      <c r="F38" s="131"/>
      <c r="G38" s="32"/>
      <c r="H38" s="32"/>
      <c r="I38" s="5"/>
      <c r="J38" s="5"/>
    </row>
    <row r="39" spans="1:10" ht="49.95" customHeight="1" thickBot="1">
      <c r="A39" s="5"/>
      <c r="B39" s="58" t="s">
        <v>221</v>
      </c>
      <c r="C39" s="58"/>
      <c r="D39" s="58"/>
      <c r="E39" s="126" t="s">
        <v>166</v>
      </c>
      <c r="F39" s="127"/>
      <c r="G39" s="32"/>
      <c r="H39" s="32"/>
      <c r="I39" s="5"/>
      <c r="J39" s="5"/>
    </row>
    <row r="40" spans="1:10" ht="33" customHeight="1" thickBot="1">
      <c r="A40" s="5"/>
      <c r="B40" s="111" t="s">
        <v>66</v>
      </c>
      <c r="C40" s="112"/>
      <c r="D40" s="113"/>
      <c r="E40" s="55" t="s">
        <v>235</v>
      </c>
      <c r="F40" s="55"/>
      <c r="G40" s="34" t="str">
        <f>IF(OR(G37="",G38="",G39=""),"",IF(G38=0,"Áno","NR"))</f>
        <v/>
      </c>
      <c r="H40" s="34" t="str">
        <f>IF(OR(H37="",H38="",H39=""),"",IF(H38=0,"Áno","NR"))</f>
        <v/>
      </c>
      <c r="I40" s="5"/>
      <c r="J40" s="5"/>
    </row>
    <row r="41" spans="1:10" ht="33" customHeight="1" thickBot="1">
      <c r="A41" s="5"/>
      <c r="B41" s="114"/>
      <c r="C41" s="115"/>
      <c r="D41" s="116"/>
      <c r="E41" s="55" t="s">
        <v>236</v>
      </c>
      <c r="F41" s="55"/>
      <c r="G41" s="35" t="str">
        <f>IF(G40="", "",IF(G40="Áno", "NR", IF((G37+G38+G39)/G38 &lt; 1, "Áno", "Nie")))</f>
        <v/>
      </c>
      <c r="H41" s="35" t="str">
        <f>IF(H40="", "",IF(H40="Áno", "NR", IF((H37+H38+H39)/H38 &lt; 1, "Áno", "Nie")))</f>
        <v/>
      </c>
      <c r="I41" s="5"/>
      <c r="J41" s="5"/>
    </row>
    <row r="42" spans="1:10" ht="16.2" thickBot="1">
      <c r="A42" s="5"/>
      <c r="B42" s="13"/>
      <c r="C42" s="13"/>
      <c r="D42" s="14"/>
      <c r="E42" s="15"/>
      <c r="F42" s="16"/>
      <c r="G42" s="5"/>
      <c r="H42" s="5"/>
      <c r="I42" s="5"/>
      <c r="J42" s="5"/>
    </row>
    <row r="43" spans="1:10" ht="16.2" thickBot="1">
      <c r="A43" s="5"/>
      <c r="B43" s="56" t="s">
        <v>67</v>
      </c>
      <c r="C43" s="56"/>
      <c r="D43" s="56"/>
      <c r="E43" s="56"/>
      <c r="F43" s="56"/>
      <c r="G43" s="59" t="str">
        <f>IF(OR(G34="",H34="",G40="",H40="",G41="",H41=""),"",IF(AND(G34="Áno",H34="Áno",G41="Áno",H41="Áno"),"Áno",IF(AND(G34="Áno",H34="Áno",G40="Áno",H40="Áno"),"Nie","Nie")))</f>
        <v/>
      </c>
      <c r="H43" s="59"/>
      <c r="I43" s="5"/>
      <c r="J43" s="5"/>
    </row>
    <row r="44" spans="1:10" ht="16.2" thickBot="1">
      <c r="A44" s="5"/>
      <c r="B44" s="13"/>
      <c r="C44" s="13"/>
      <c r="D44" s="14"/>
      <c r="E44" s="15"/>
      <c r="F44" s="16"/>
      <c r="G44" s="5"/>
      <c r="H44" s="5"/>
      <c r="I44" s="5"/>
      <c r="J44" s="5"/>
    </row>
    <row r="45" spans="1:10" ht="34.950000000000003" customHeight="1" thickBot="1">
      <c r="A45" s="5"/>
      <c r="B45" s="56" t="s">
        <v>68</v>
      </c>
      <c r="C45" s="56"/>
      <c r="D45" s="56"/>
      <c r="E45" s="56"/>
      <c r="F45" s="56"/>
      <c r="G45" s="89" t="str">
        <f>IF(OR(G26="",G43=""),"",IF(OR(G26="Áno", G43="Áno"),"Je podnikom v ťažkostiach","Nie je podnikom v ťažkostiach"))</f>
        <v/>
      </c>
      <c r="H45" s="89"/>
      <c r="I45" s="5"/>
      <c r="J45" s="5"/>
    </row>
  </sheetData>
  <sheetProtection algorithmName="SHA-512" hashValue="Kk1ixT1EdMN9HaLZXZ/JW6QwkpM3BeqXyeQyEER7PeNywn8nf0vFz4lGFbw7dtVJttOBpD+aGMbhcXWyQBsdzA==" saltValue="CQ9yRmWZ9HlWCdTV5DAjGA==" spinCount="100000" sheet="1" objects="1" scenarios="1"/>
  <mergeCells count="62">
    <mergeCell ref="B14:D14"/>
    <mergeCell ref="E14:H14"/>
    <mergeCell ref="B21:H21"/>
    <mergeCell ref="B12:D12"/>
    <mergeCell ref="E12:H12"/>
    <mergeCell ref="B15:D15"/>
    <mergeCell ref="E15:H15"/>
    <mergeCell ref="B16:H16"/>
    <mergeCell ref="B17:D17"/>
    <mergeCell ref="E17:H17"/>
    <mergeCell ref="B18:D18"/>
    <mergeCell ref="E18:H18"/>
    <mergeCell ref="B19:D19"/>
    <mergeCell ref="E19:H19"/>
    <mergeCell ref="E20:H20"/>
    <mergeCell ref="B20:D20"/>
    <mergeCell ref="B10:D10"/>
    <mergeCell ref="E10:H10"/>
    <mergeCell ref="B11:D11"/>
    <mergeCell ref="E11:H11"/>
    <mergeCell ref="B13:D13"/>
    <mergeCell ref="E13:H13"/>
    <mergeCell ref="B6:H7"/>
    <mergeCell ref="B8:D8"/>
    <mergeCell ref="E8:H8"/>
    <mergeCell ref="B9:D9"/>
    <mergeCell ref="E9:H9"/>
    <mergeCell ref="B24:D24"/>
    <mergeCell ref="E24:F24"/>
    <mergeCell ref="G24:H24"/>
    <mergeCell ref="B22:D22"/>
    <mergeCell ref="E22:H22"/>
    <mergeCell ref="E25:F25"/>
    <mergeCell ref="G25:H25"/>
    <mergeCell ref="B26:F26"/>
    <mergeCell ref="G26:H26"/>
    <mergeCell ref="G43:H43"/>
    <mergeCell ref="B31:D31"/>
    <mergeCell ref="B32:D32"/>
    <mergeCell ref="B33:F33"/>
    <mergeCell ref="B34:F34"/>
    <mergeCell ref="B28:F28"/>
    <mergeCell ref="G28:H28"/>
    <mergeCell ref="B25:D25"/>
    <mergeCell ref="B40:D41"/>
    <mergeCell ref="E40:F40"/>
    <mergeCell ref="E41:F41"/>
    <mergeCell ref="B45:F45"/>
    <mergeCell ref="G45:H45"/>
    <mergeCell ref="E30:F30"/>
    <mergeCell ref="E31:F31"/>
    <mergeCell ref="E32:F32"/>
    <mergeCell ref="B37:D37"/>
    <mergeCell ref="B38:D38"/>
    <mergeCell ref="B39:D39"/>
    <mergeCell ref="B43:F43"/>
    <mergeCell ref="E37:F37"/>
    <mergeCell ref="E38:F38"/>
    <mergeCell ref="E39:F39"/>
    <mergeCell ref="B36:D36"/>
    <mergeCell ref="E36:F36"/>
    <mergeCell ref="B30:D30"/>
  </mergeCells>
  <conditionalFormatting sqref="G26">
    <cfRule type="containsText" dxfId="68" priority="23" operator="containsText" text="Nie">
      <formula>NOT(ISERROR(SEARCH("Nie",G26)))</formula>
    </cfRule>
    <cfRule type="containsText" dxfId="67" priority="24" operator="containsText" text="Áno">
      <formula>NOT(ISERROR(SEARCH("Áno",G26)))</formula>
    </cfRule>
  </conditionalFormatting>
  <conditionalFormatting sqref="G43">
    <cfRule type="containsText" dxfId="66" priority="21" operator="containsText" text="Nie">
      <formula>NOT(ISERROR(SEARCH("Nie",G43)))</formula>
    </cfRule>
    <cfRule type="containsText" dxfId="65" priority="22" operator="containsText" text="Áno">
      <formula>NOT(ISERROR(SEARCH("Áno",G43)))</formula>
    </cfRule>
  </conditionalFormatting>
  <conditionalFormatting sqref="G45">
    <cfRule type="containsText" dxfId="64" priority="5" operator="containsText" text="Nie je podnikom v ťažkostiach">
      <formula>NOT(ISERROR(SEARCH("Nie je podnikom v ťažkostiach",G45)))</formula>
    </cfRule>
    <cfRule type="containsText" dxfId="63" priority="6" operator="containsText" text="Je podnikom v ťažkostiach">
      <formula>NOT(ISERROR(SEARCH("Je podnikom v ťažkostiach",G45)))</formula>
    </cfRule>
  </conditionalFormatting>
  <conditionalFormatting sqref="G24:H24">
    <cfRule type="containsText" dxfId="62" priority="11" operator="containsText" text="NERELEVANTNÉ">
      <formula>NOT(ISERROR(SEARCH("NERELEVANTNÉ",G24)))</formula>
    </cfRule>
    <cfRule type="containsText" dxfId="61" priority="12" operator="containsText" text="RELEVANTNÉ">
      <formula>NOT(ISERROR(SEARCH("RELEVANTNÉ",G24)))</formula>
    </cfRule>
  </conditionalFormatting>
  <conditionalFormatting sqref="G28:H28">
    <cfRule type="containsText" dxfId="60" priority="7" operator="containsText" text="NERELEVANTNÉ">
      <formula>NOT(ISERROR(SEARCH("NERELEVANTNÉ",G28)))</formula>
    </cfRule>
    <cfRule type="containsText" dxfId="59" priority="8" operator="containsText" text="RELEVANTNÉ">
      <formula>NOT(ISERROR(SEARCH("RELEVANTNÉ",G28)))</formula>
    </cfRule>
  </conditionalFormatting>
  <conditionalFormatting sqref="G31:H32 G37:H39">
    <cfRule type="expression" dxfId="58" priority="30">
      <formula>#REF!="NERELEVANTNÍ"</formula>
    </cfRule>
  </conditionalFormatting>
  <conditionalFormatting sqref="G32:H32">
    <cfRule type="beginsWith" dxfId="57" priority="20" operator="beginsWith" text="RE">
      <formula>LEFT(G32,LEN("RE"))="RE"</formula>
    </cfRule>
  </conditionalFormatting>
  <conditionalFormatting sqref="G34:H34">
    <cfRule type="containsText" dxfId="56" priority="17" operator="containsText" text="Nie">
      <formula>NOT(ISERROR(SEARCH("Nie",G34)))</formula>
    </cfRule>
    <cfRule type="containsText" dxfId="55" priority="18" operator="containsText" text="Áno">
      <formula>NOT(ISERROR(SEARCH("Áno",G34)))</formula>
    </cfRule>
  </conditionalFormatting>
  <conditionalFormatting sqref="G38:H38">
    <cfRule type="beginsWith" dxfId="54" priority="19" operator="beginsWith" text="RE">
      <formula>LEFT(G38,LEN("RE"))="RE"</formula>
    </cfRule>
  </conditionalFormatting>
  <conditionalFormatting sqref="G40:H40">
    <cfRule type="containsText" dxfId="53" priority="3" operator="containsText" text="Áno">
      <formula>NOT(ISERROR(SEARCH("Áno",G40)))</formula>
    </cfRule>
    <cfRule type="expression" dxfId="52" priority="4">
      <formula>$E$34="NERELEVANTNÍ"</formula>
    </cfRule>
  </conditionalFormatting>
  <conditionalFormatting sqref="G41:H41">
    <cfRule type="containsText" dxfId="51" priority="1" operator="containsText" text="Nie">
      <formula>NOT(ISERROR(SEARCH("Nie",G41)))</formula>
    </cfRule>
    <cfRule type="containsText" dxfId="50" priority="2" operator="containsText" text="Áno">
      <formula>NOT(ISERROR(SEARCH("Áno",G41)))</formula>
    </cfRule>
  </conditionalFormatting>
  <pageMargins left="0.7" right="0.7" top="0.75" bottom="0.7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Možnosti!$E$23:$E$25</xm:f>
          </x14:formula1>
          <xm:sqref>G25:H25</xm:sqref>
        </x14:dataValidation>
        <x14:dataValidation type="list" allowBlank="1" showInputMessage="1" showErrorMessage="1">
          <x14:formula1>
            <xm:f>Možnosti!$B$18:$B$20</xm:f>
          </x14:formula1>
          <xm:sqref>E20:H20</xm:sqref>
        </x14:dataValidation>
        <x14:dataValidation type="list" allowBlank="1" showInputMessage="1" showErrorMessage="1">
          <x14:formula1>
            <xm:f>Možnosti!$F$12:$F$14</xm:f>
          </x14:formula1>
          <xm:sqref>E19:H19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V28"/>
  <sheetViews>
    <sheetView topLeftCell="A18" zoomScaleNormal="100" workbookViewId="0">
      <selection activeCell="E20" sqref="E20:H20"/>
    </sheetView>
  </sheetViews>
  <sheetFormatPr defaultColWidth="10.81640625" defaultRowHeight="15.6"/>
  <cols>
    <col min="1" max="1" width="2.7265625" style="5" customWidth="1"/>
    <col min="2" max="2" width="10.81640625" style="5" customWidth="1"/>
    <col min="3" max="6" width="10.81640625" style="5"/>
    <col min="7" max="7" width="10.81640625" style="5" customWidth="1"/>
    <col min="8" max="16384" width="10.81640625" style="5"/>
  </cols>
  <sheetData>
    <row r="5" spans="2:74" ht="16.2" thickBot="1"/>
    <row r="6" spans="2:74" ht="16.2" thickBot="1">
      <c r="B6" s="142" t="s">
        <v>9</v>
      </c>
      <c r="C6" s="142"/>
      <c r="D6" s="142"/>
      <c r="E6" s="142"/>
      <c r="F6" s="142"/>
      <c r="G6" s="142"/>
      <c r="H6" s="142"/>
    </row>
    <row r="7" spans="2:74" ht="16.2" thickBot="1">
      <c r="B7" s="142"/>
      <c r="C7" s="142"/>
      <c r="D7" s="142"/>
      <c r="E7" s="142"/>
      <c r="F7" s="142"/>
      <c r="G7" s="142"/>
      <c r="H7" s="142"/>
    </row>
    <row r="8" spans="2:74" ht="16.2" thickBot="1">
      <c r="B8" s="84" t="s">
        <v>180</v>
      </c>
      <c r="C8" s="84"/>
      <c r="D8" s="84"/>
      <c r="E8" s="143"/>
      <c r="F8" s="143"/>
      <c r="G8" s="143"/>
      <c r="H8" s="143"/>
    </row>
    <row r="9" spans="2:74" ht="16.2" thickBot="1">
      <c r="B9" s="84" t="s">
        <v>181</v>
      </c>
      <c r="C9" s="84"/>
      <c r="D9" s="84"/>
      <c r="E9" s="143"/>
      <c r="F9" s="143"/>
      <c r="G9" s="143"/>
      <c r="H9" s="143"/>
      <c r="BV9" s="5">
        <v>1</v>
      </c>
    </row>
    <row r="10" spans="2:74" ht="16.2" thickBot="1">
      <c r="B10" s="84" t="s">
        <v>10</v>
      </c>
      <c r="C10" s="84"/>
      <c r="D10" s="84"/>
      <c r="E10" s="143"/>
      <c r="F10" s="143"/>
      <c r="G10" s="143"/>
      <c r="H10" s="143"/>
    </row>
    <row r="11" spans="2:74" ht="16.2" thickBot="1">
      <c r="B11" s="84" t="s">
        <v>224</v>
      </c>
      <c r="C11" s="84"/>
      <c r="D11" s="84"/>
      <c r="E11" s="143"/>
      <c r="F11" s="143"/>
      <c r="G11" s="143"/>
      <c r="H11" s="143"/>
    </row>
    <row r="12" spans="2:74" ht="16.2" thickBot="1">
      <c r="B12" s="39" t="s">
        <v>11</v>
      </c>
      <c r="C12" s="40"/>
      <c r="D12" s="41"/>
      <c r="E12" s="95"/>
      <c r="F12" s="96"/>
      <c r="G12" s="96"/>
      <c r="H12" s="97"/>
    </row>
    <row r="13" spans="2:74" ht="36" customHeight="1" thickBot="1">
      <c r="B13" s="119" t="s">
        <v>231</v>
      </c>
      <c r="C13" s="119"/>
      <c r="D13" s="119"/>
      <c r="E13" s="143"/>
      <c r="F13" s="143"/>
      <c r="G13" s="143"/>
      <c r="H13" s="143"/>
    </row>
    <row r="14" spans="2:74" ht="34.950000000000003" customHeight="1" thickBot="1">
      <c r="B14" s="119" t="s">
        <v>232</v>
      </c>
      <c r="C14" s="119"/>
      <c r="D14" s="119"/>
      <c r="E14" s="143"/>
      <c r="F14" s="143"/>
      <c r="G14" s="143"/>
      <c r="H14" s="143"/>
    </row>
    <row r="15" spans="2:74" ht="16.2" thickBot="1">
      <c r="B15" s="84" t="s">
        <v>152</v>
      </c>
      <c r="C15" s="84"/>
      <c r="D15" s="84"/>
      <c r="E15" s="145">
        <f ca="1">TODAY()</f>
        <v>45993</v>
      </c>
      <c r="F15" s="84"/>
      <c r="G15" s="84"/>
      <c r="H15" s="84"/>
    </row>
    <row r="16" spans="2:74" ht="16.2" thickBot="1">
      <c r="B16" s="144"/>
      <c r="C16" s="144"/>
      <c r="D16" s="144"/>
      <c r="E16" s="144"/>
      <c r="F16" s="144"/>
      <c r="G16" s="144"/>
      <c r="H16" s="144"/>
    </row>
    <row r="17" spans="1:63" ht="330" customHeight="1" thickBot="1">
      <c r="B17" s="119" t="s">
        <v>255</v>
      </c>
      <c r="C17" s="119"/>
      <c r="D17" s="119"/>
      <c r="E17" s="92" t="s">
        <v>155</v>
      </c>
      <c r="F17" s="93"/>
      <c r="G17" s="93"/>
      <c r="H17" s="94"/>
      <c r="BK17" s="5">
        <v>45441</v>
      </c>
    </row>
    <row r="18" spans="1:63" ht="36" customHeight="1" thickBot="1">
      <c r="B18" s="119" t="s">
        <v>16</v>
      </c>
      <c r="C18" s="119"/>
      <c r="D18" s="119"/>
      <c r="E18" s="119" t="s">
        <v>225</v>
      </c>
      <c r="F18" s="119"/>
      <c r="G18" s="119"/>
      <c r="H18" s="119"/>
    </row>
    <row r="19" spans="1:63" ht="16.2" thickBot="1">
      <c r="B19" s="84" t="s">
        <v>1</v>
      </c>
      <c r="C19" s="84"/>
      <c r="D19" s="84"/>
      <c r="E19" s="143" t="s">
        <v>13</v>
      </c>
      <c r="F19" s="143"/>
      <c r="G19" s="143"/>
      <c r="H19" s="143"/>
    </row>
    <row r="20" spans="1:63" ht="150" customHeight="1" thickBot="1">
      <c r="B20" s="92" t="s">
        <v>258</v>
      </c>
      <c r="C20" s="93"/>
      <c r="D20" s="94"/>
      <c r="E20" s="143" t="s">
        <v>13</v>
      </c>
      <c r="F20" s="143"/>
      <c r="G20" s="143"/>
      <c r="H20" s="143"/>
    </row>
    <row r="21" spans="1:63" ht="16.2" thickBot="1">
      <c r="B21" s="146"/>
      <c r="C21" s="147"/>
      <c r="D21" s="147"/>
      <c r="E21" s="147"/>
      <c r="F21" s="147"/>
      <c r="G21" s="147"/>
      <c r="H21" s="148"/>
    </row>
    <row r="22" spans="1:63" ht="16.2" thickBot="1">
      <c r="B22" s="84" t="s">
        <v>39</v>
      </c>
      <c r="C22" s="84"/>
      <c r="D22" s="84"/>
      <c r="E22" s="141" t="s">
        <v>36</v>
      </c>
      <c r="F22" s="141"/>
      <c r="G22" s="141"/>
      <c r="H22" s="141"/>
    </row>
    <row r="23" spans="1:63" ht="16.2" thickBot="1">
      <c r="A23" s="23"/>
      <c r="B23" s="23"/>
      <c r="C23" s="23"/>
      <c r="D23" s="24"/>
      <c r="E23" s="24"/>
      <c r="F23" s="24"/>
      <c r="G23" s="24"/>
      <c r="H23" s="24"/>
    </row>
    <row r="24" spans="1:63" ht="16.2" thickBot="1">
      <c r="B24" s="57" t="s">
        <v>36</v>
      </c>
      <c r="C24" s="57"/>
      <c r="D24" s="57"/>
      <c r="E24" s="57" t="s">
        <v>22</v>
      </c>
      <c r="F24" s="57"/>
      <c r="G24" s="61" t="s">
        <v>48</v>
      </c>
      <c r="H24" s="61"/>
    </row>
    <row r="25" spans="1:63" ht="85.05" customHeight="1" thickBot="1">
      <c r="B25" s="55" t="s">
        <v>8</v>
      </c>
      <c r="C25" s="55"/>
      <c r="D25" s="55"/>
      <c r="E25" s="64" t="s">
        <v>214</v>
      </c>
      <c r="F25" s="64"/>
      <c r="G25" s="149" t="s">
        <v>13</v>
      </c>
      <c r="H25" s="149"/>
    </row>
    <row r="26" spans="1:63" ht="16.2" thickBot="1">
      <c r="B26" s="56" t="s">
        <v>38</v>
      </c>
      <c r="C26" s="56"/>
      <c r="D26" s="56"/>
      <c r="E26" s="56"/>
      <c r="F26" s="56"/>
      <c r="G26" s="59" t="str">
        <f>IF(G25="Vyber možnosť","",IF(OR(G25="Jednotka územnej samosprávy je v nútenej správe"),"Áno","Nie"))</f>
        <v/>
      </c>
      <c r="H26" s="59"/>
    </row>
    <row r="27" spans="1:63" ht="16.2" thickBot="1">
      <c r="B27" s="13"/>
      <c r="C27" s="13"/>
      <c r="D27" s="14"/>
      <c r="E27" s="15"/>
      <c r="F27" s="16"/>
    </row>
    <row r="28" spans="1:63" ht="34.950000000000003" customHeight="1" thickBot="1">
      <c r="B28" s="56" t="s">
        <v>77</v>
      </c>
      <c r="C28" s="56"/>
      <c r="D28" s="56"/>
      <c r="E28" s="56"/>
      <c r="F28" s="56"/>
      <c r="G28" s="89" t="str">
        <f>IF(G26="","",IF((G26="Áno"),"Je podnikom v ťažkostiach","Nie je podnikom v ťažkostiach"))</f>
        <v/>
      </c>
      <c r="H28" s="89"/>
    </row>
  </sheetData>
  <sheetProtection algorithmName="SHA-512" hashValue="QhDuYpT4L5UL9KtvI8NObkMZAj7fou5/pb64ylGf/JipcgFGN5lxpTF5V4oaL0Gs3+d7va1oA2iBW7EwS/7qmQ==" saltValue="Tl6BkZxxqpNaMjWdKnyFag==" spinCount="100000" sheet="1" objects="1" scenarios="1"/>
  <mergeCells count="39">
    <mergeCell ref="B14:D14"/>
    <mergeCell ref="E14:H14"/>
    <mergeCell ref="E20:H20"/>
    <mergeCell ref="B12:D12"/>
    <mergeCell ref="E12:H12"/>
    <mergeCell ref="B15:D15"/>
    <mergeCell ref="E15:H15"/>
    <mergeCell ref="B16:H16"/>
    <mergeCell ref="E17:H17"/>
    <mergeCell ref="B17:D17"/>
    <mergeCell ref="B18:D18"/>
    <mergeCell ref="E18:H18"/>
    <mergeCell ref="B19:D19"/>
    <mergeCell ref="E19:H19"/>
    <mergeCell ref="B20:D20"/>
    <mergeCell ref="B10:D10"/>
    <mergeCell ref="E10:H10"/>
    <mergeCell ref="B11:D11"/>
    <mergeCell ref="E11:H11"/>
    <mergeCell ref="B13:D13"/>
    <mergeCell ref="E13:H13"/>
    <mergeCell ref="B6:H7"/>
    <mergeCell ref="B8:D8"/>
    <mergeCell ref="E8:H8"/>
    <mergeCell ref="B9:D9"/>
    <mergeCell ref="E9:H9"/>
    <mergeCell ref="E22:H22"/>
    <mergeCell ref="B22:D22"/>
    <mergeCell ref="B21:H21"/>
    <mergeCell ref="B28:F28"/>
    <mergeCell ref="G28:H28"/>
    <mergeCell ref="B25:D25"/>
    <mergeCell ref="E25:F25"/>
    <mergeCell ref="E24:F24"/>
    <mergeCell ref="B24:D24"/>
    <mergeCell ref="G24:H24"/>
    <mergeCell ref="B26:F26"/>
    <mergeCell ref="G26:H26"/>
    <mergeCell ref="G25:H25"/>
  </mergeCells>
  <conditionalFormatting sqref="G28">
    <cfRule type="containsText" dxfId="49" priority="1" operator="containsText" text="Nie je podnikom v ťažkostiach">
      <formula>NOT(ISERROR(SEARCH("Nie je podnikom v ťažkostiach",G28)))</formula>
    </cfRule>
    <cfRule type="containsText" dxfId="48" priority="2" operator="containsText" text="Je podnikom v ťažkostiach">
      <formula>NOT(ISERROR(SEARCH("Je podnikom v ťažkostiach",G28)))</formula>
    </cfRule>
  </conditionalFormatting>
  <conditionalFormatting sqref="G24:H24">
    <cfRule type="containsText" dxfId="47" priority="3" operator="containsText" text="NERELEVANTNÉ">
      <formula>NOT(ISERROR(SEARCH("NERELEVANTNÉ",G24)))</formula>
    </cfRule>
    <cfRule type="containsText" dxfId="46" priority="4" operator="containsText" text="RELEVANTNÉ">
      <formula>NOT(ISERROR(SEARCH("RELEVANTNÉ",G24)))</formula>
    </cfRule>
  </conditionalFormatting>
  <conditionalFormatting sqref="G26:H26">
    <cfRule type="containsText" dxfId="45" priority="5" operator="containsText" text="Nie">
      <formula>NOT(ISERROR(SEARCH("Nie",G26)))</formula>
    </cfRule>
    <cfRule type="containsText" dxfId="44" priority="6" operator="containsText" text="Áno">
      <formula>NOT(ISERROR(SEARCH("Áno",G26)))</formula>
    </cfRule>
  </conditionalFormatting>
  <pageMargins left="0.7" right="0.7" top="0.75" bottom="0.7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Možnosti!$B$18:$B$20</xm:f>
          </x14:formula1>
          <xm:sqref>E20:H20</xm:sqref>
        </x14:dataValidation>
        <x14:dataValidation type="list" allowBlank="1" showInputMessage="1" showErrorMessage="1">
          <x14:formula1>
            <xm:f>Možnosti!$H$12:$H$15</xm:f>
          </x14:formula1>
          <xm:sqref>E19:H19</xm:sqref>
        </x14:dataValidation>
        <x14:dataValidation type="list" allowBlank="1" showInputMessage="1" showErrorMessage="1">
          <x14:formula1>
            <xm:f>Možnosti!$B$37:$B$39</xm:f>
          </x14:formula1>
          <xm:sqref>G25:H25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BV49"/>
  <sheetViews>
    <sheetView topLeftCell="A18" zoomScaleNormal="100" zoomScaleSheetLayoutView="100" workbookViewId="0">
      <selection activeCell="E20" sqref="E20:H20"/>
    </sheetView>
  </sheetViews>
  <sheetFormatPr defaultColWidth="10.81640625" defaultRowHeight="15.6"/>
  <cols>
    <col min="1" max="1" width="2.7265625" style="5" customWidth="1"/>
    <col min="2" max="2" width="10.81640625" style="5" customWidth="1"/>
    <col min="3" max="6" width="10.81640625" style="5"/>
    <col min="7" max="8" width="10.81640625" style="5" customWidth="1"/>
    <col min="9" max="16384" width="10.81640625" style="5"/>
  </cols>
  <sheetData>
    <row r="5" spans="2:74" ht="16.2" thickBot="1"/>
    <row r="6" spans="2:74" ht="16.2" thickBot="1">
      <c r="B6" s="142" t="s">
        <v>9</v>
      </c>
      <c r="C6" s="142"/>
      <c r="D6" s="142"/>
      <c r="E6" s="142"/>
      <c r="F6" s="142"/>
      <c r="G6" s="142"/>
      <c r="H6" s="142"/>
    </row>
    <row r="7" spans="2:74" ht="16.2" thickBot="1">
      <c r="B7" s="142"/>
      <c r="C7" s="142"/>
      <c r="D7" s="142"/>
      <c r="E7" s="142"/>
      <c r="F7" s="142"/>
      <c r="G7" s="142"/>
      <c r="H7" s="142"/>
    </row>
    <row r="8" spans="2:74" ht="16.2" thickBot="1">
      <c r="B8" s="84" t="s">
        <v>180</v>
      </c>
      <c r="C8" s="84"/>
      <c r="D8" s="84"/>
      <c r="E8" s="143"/>
      <c r="F8" s="143"/>
      <c r="G8" s="143"/>
      <c r="H8" s="143"/>
    </row>
    <row r="9" spans="2:74" ht="16.2" thickBot="1">
      <c r="B9" s="84" t="s">
        <v>181</v>
      </c>
      <c r="C9" s="84"/>
      <c r="D9" s="84"/>
      <c r="E9" s="143"/>
      <c r="F9" s="143"/>
      <c r="G9" s="143"/>
      <c r="H9" s="143"/>
      <c r="BV9" s="5">
        <v>1</v>
      </c>
    </row>
    <row r="10" spans="2:74" ht="16.2" thickBot="1">
      <c r="B10" s="84" t="s">
        <v>10</v>
      </c>
      <c r="C10" s="84"/>
      <c r="D10" s="84"/>
      <c r="E10" s="143"/>
      <c r="F10" s="143"/>
      <c r="G10" s="143"/>
      <c r="H10" s="143"/>
    </row>
    <row r="11" spans="2:74" ht="16.2" thickBot="1">
      <c r="B11" s="84" t="s">
        <v>224</v>
      </c>
      <c r="C11" s="84"/>
      <c r="D11" s="84"/>
      <c r="E11" s="150"/>
      <c r="F11" s="143"/>
      <c r="G11" s="143"/>
      <c r="H11" s="143"/>
    </row>
    <row r="12" spans="2:74" ht="16.2" thickBot="1">
      <c r="B12" s="39" t="s">
        <v>11</v>
      </c>
      <c r="C12" s="40"/>
      <c r="D12" s="41"/>
      <c r="E12" s="95"/>
      <c r="F12" s="96"/>
      <c r="G12" s="96"/>
      <c r="H12" s="97"/>
    </row>
    <row r="13" spans="2:74" ht="36" customHeight="1" thickBot="1">
      <c r="B13" s="119" t="s">
        <v>231</v>
      </c>
      <c r="C13" s="119"/>
      <c r="D13" s="119"/>
      <c r="E13" s="143"/>
      <c r="F13" s="143"/>
      <c r="G13" s="143"/>
      <c r="H13" s="143"/>
    </row>
    <row r="14" spans="2:74" ht="34.950000000000003" customHeight="1" thickBot="1">
      <c r="B14" s="119" t="s">
        <v>232</v>
      </c>
      <c r="C14" s="119"/>
      <c r="D14" s="119"/>
      <c r="E14" s="143"/>
      <c r="F14" s="143"/>
      <c r="G14" s="143"/>
      <c r="H14" s="143"/>
    </row>
    <row r="15" spans="2:74" ht="16.2" thickBot="1">
      <c r="B15" s="84" t="s">
        <v>152</v>
      </c>
      <c r="C15" s="84"/>
      <c r="D15" s="84"/>
      <c r="E15" s="145">
        <f ca="1">TODAY()</f>
        <v>45993</v>
      </c>
      <c r="F15" s="84"/>
      <c r="G15" s="84"/>
      <c r="H15" s="84"/>
    </row>
    <row r="16" spans="2:74" ht="16.2" thickBot="1">
      <c r="B16" s="144"/>
      <c r="C16" s="144"/>
      <c r="D16" s="144"/>
      <c r="E16" s="144"/>
      <c r="F16" s="144"/>
      <c r="G16" s="144"/>
      <c r="H16" s="144"/>
    </row>
    <row r="17" spans="2:63" ht="330" customHeight="1" thickBot="1">
      <c r="B17" s="119" t="s">
        <v>255</v>
      </c>
      <c r="C17" s="119"/>
      <c r="D17" s="119"/>
      <c r="E17" s="143" t="s">
        <v>13</v>
      </c>
      <c r="F17" s="143"/>
      <c r="G17" s="143"/>
      <c r="H17" s="143"/>
      <c r="BK17" s="5">
        <v>45441</v>
      </c>
    </row>
    <row r="18" spans="2:63" ht="16.2" thickBot="1">
      <c r="B18" s="119" t="s">
        <v>16</v>
      </c>
      <c r="C18" s="119"/>
      <c r="D18" s="119"/>
      <c r="E18" s="84" t="str">
        <f ca="1">IF(OR(E11="",E15=""),"",IF(DATEDIF(E11,E15,"y")&lt;3,"Áno","Nie"))</f>
        <v/>
      </c>
      <c r="F18" s="84"/>
      <c r="G18" s="84"/>
      <c r="H18" s="84"/>
    </row>
    <row r="19" spans="2:63" ht="16.2" thickBot="1">
      <c r="B19" s="84" t="s">
        <v>1</v>
      </c>
      <c r="C19" s="84"/>
      <c r="D19" s="84"/>
      <c r="E19" s="143" t="s">
        <v>13</v>
      </c>
      <c r="F19" s="143"/>
      <c r="G19" s="143"/>
      <c r="H19" s="143"/>
    </row>
    <row r="20" spans="2:63" ht="150" customHeight="1" thickBot="1">
      <c r="B20" s="92" t="s">
        <v>258</v>
      </c>
      <c r="C20" s="93"/>
      <c r="D20" s="94"/>
      <c r="E20" s="143" t="s">
        <v>13</v>
      </c>
      <c r="F20" s="143"/>
      <c r="G20" s="143"/>
      <c r="H20" s="143"/>
    </row>
    <row r="21" spans="2:63" ht="16.2" thickBot="1">
      <c r="B21" s="144"/>
      <c r="C21" s="144"/>
      <c r="D21" s="144"/>
      <c r="E21" s="144"/>
      <c r="F21" s="144"/>
      <c r="G21" s="144"/>
      <c r="H21" s="144"/>
    </row>
    <row r="22" spans="2:63" ht="16.2" thickBot="1">
      <c r="B22" s="84" t="s">
        <v>39</v>
      </c>
      <c r="C22" s="84"/>
      <c r="D22" s="84"/>
      <c r="E22" s="141" t="str">
        <f ca="1">IF(OR(E17="Vyber možnosť",E18=""),"",IF(E17="Mikropodnik","Kritéria C, D",IF(E17="Malý podnik","Kritéria C, D",IF(E17="Stredný podnik","Kritéria C, D","Kritéria C, D, E"))))</f>
        <v/>
      </c>
      <c r="F22" s="141"/>
      <c r="G22" s="141"/>
      <c r="H22" s="141"/>
    </row>
    <row r="23" spans="2:63" ht="16.2" thickBot="1"/>
    <row r="24" spans="2:63" ht="16.2" thickBot="1">
      <c r="B24" s="57" t="s">
        <v>36</v>
      </c>
      <c r="C24" s="57"/>
      <c r="D24" s="57"/>
      <c r="E24" s="57" t="s">
        <v>22</v>
      </c>
      <c r="F24" s="57"/>
      <c r="G24" s="61" t="str">
        <f ca="1">IF(E22="", "",IF(OR(E22="Kritéria C, D",E22="Kritéria C, D, E"),"RELEVANTNÉ","NERELEVANTNÉ"))</f>
        <v/>
      </c>
      <c r="H24" s="61"/>
    </row>
    <row r="25" spans="2:63" ht="229.95" customHeight="1" thickBot="1">
      <c r="B25" s="55" t="s">
        <v>250</v>
      </c>
      <c r="C25" s="55"/>
      <c r="D25" s="55"/>
      <c r="E25" s="64" t="s">
        <v>212</v>
      </c>
      <c r="F25" s="64"/>
      <c r="G25" s="60" t="s">
        <v>13</v>
      </c>
      <c r="H25" s="60"/>
    </row>
    <row r="26" spans="2:63" ht="16.95" customHeight="1" thickBot="1">
      <c r="B26" s="56" t="s">
        <v>38</v>
      </c>
      <c r="C26" s="56"/>
      <c r="D26" s="56"/>
      <c r="E26" s="56"/>
      <c r="F26" s="56"/>
      <c r="G26" s="59" t="str">
        <f>IF(G25="Vyber možnosť","",IF(OR(G25="Začaté konkurzné konanie",G25="Vyhlásený konkurz",G25="Zastavené konkurzné konanie pre nedostatok majetku",G25="Zrušený konkurz pre nedostatok majetku"),"Áno","Nie"))</f>
        <v/>
      </c>
      <c r="H26" s="59"/>
    </row>
    <row r="27" spans="2:63" ht="16.2" thickBot="1">
      <c r="B27" s="53"/>
      <c r="C27" s="53"/>
      <c r="D27" s="53"/>
      <c r="E27" s="53"/>
      <c r="F27" s="53"/>
      <c r="G27" s="53"/>
      <c r="H27" s="53"/>
    </row>
    <row r="28" spans="2:63" ht="16.95" customHeight="1" thickBot="1">
      <c r="B28" s="57" t="s">
        <v>50</v>
      </c>
      <c r="C28" s="57"/>
      <c r="D28" s="57"/>
      <c r="E28" s="57" t="s">
        <v>22</v>
      </c>
      <c r="F28" s="57"/>
      <c r="G28" s="61" t="str">
        <f ca="1">IF(E22="", "",IF(OR(E22="Kritéria C, D",E22="Kritéria C, D, E"),"RELEVANTNÉ","NERELEVANTNÉ"))</f>
        <v/>
      </c>
      <c r="H28" s="61"/>
    </row>
    <row r="29" spans="2:63" ht="36" customHeight="1" thickBot="1">
      <c r="B29" s="55" t="s">
        <v>249</v>
      </c>
      <c r="C29" s="55"/>
      <c r="D29" s="55"/>
      <c r="E29" s="64" t="s">
        <v>213</v>
      </c>
      <c r="F29" s="64"/>
      <c r="G29" s="60" t="s">
        <v>13</v>
      </c>
      <c r="H29" s="60"/>
    </row>
    <row r="30" spans="2:63" ht="16.95" customHeight="1" thickBot="1">
      <c r="B30" s="56" t="s">
        <v>49</v>
      </c>
      <c r="C30" s="56"/>
      <c r="D30" s="56"/>
      <c r="E30" s="56"/>
      <c r="F30" s="56"/>
      <c r="G30" s="59" t="str">
        <f>IF(G29="Vyber možnosť","",IF(OR(G29="Žiadateľ neuhradil úver alebo nevypovedal záruku",G29="Žiadateľ stále podlieha reštrukturalizačnému plánu"),"Áno","Nie"))</f>
        <v/>
      </c>
      <c r="H30" s="59"/>
    </row>
    <row r="31" spans="2:63" ht="16.2" thickBot="1">
      <c r="B31" s="52"/>
      <c r="C31" s="52"/>
      <c r="D31" s="52"/>
      <c r="E31" s="52"/>
      <c r="F31" s="52"/>
      <c r="G31" s="52"/>
      <c r="H31" s="52"/>
    </row>
    <row r="32" spans="2:63" ht="16.2" thickBot="1">
      <c r="B32" s="62" t="s">
        <v>51</v>
      </c>
      <c r="C32" s="62"/>
      <c r="D32" s="62"/>
      <c r="E32" s="62"/>
      <c r="F32" s="62"/>
      <c r="G32" s="61" t="str">
        <f ca="1">IF(E22="", "",IF(OR(E22="Kritéria C, D, E"),"RELEVANTNÉ","NERELEVANTNÉ"))</f>
        <v/>
      </c>
      <c r="H32" s="61"/>
    </row>
    <row r="33" spans="2:8" ht="16.2" thickBot="1">
      <c r="B33" s="13"/>
      <c r="C33" s="13"/>
      <c r="D33" s="14"/>
      <c r="E33" s="17"/>
      <c r="F33" s="17"/>
    </row>
    <row r="34" spans="2:8" ht="16.2" thickBot="1">
      <c r="B34" s="57" t="s">
        <v>60</v>
      </c>
      <c r="C34" s="57"/>
      <c r="D34" s="57"/>
      <c r="E34" s="128" t="s">
        <v>22</v>
      </c>
      <c r="F34" s="129"/>
      <c r="G34" s="19" t="str">
        <f>IF($E$12&gt;1,$E$12,"")</f>
        <v/>
      </c>
      <c r="H34" s="19" t="str">
        <f>IF($E$12&gt;1,$E$12-1,"")</f>
        <v/>
      </c>
    </row>
    <row r="35" spans="2:8" ht="36" customHeight="1" thickBot="1">
      <c r="B35" s="55" t="s">
        <v>161</v>
      </c>
      <c r="C35" s="55"/>
      <c r="D35" s="55"/>
      <c r="E35" s="132" t="s">
        <v>85</v>
      </c>
      <c r="F35" s="133"/>
      <c r="G35" s="32"/>
      <c r="H35" s="32"/>
    </row>
    <row r="36" spans="2:8" ht="36" customHeight="1" thickBot="1">
      <c r="B36" s="55" t="s">
        <v>162</v>
      </c>
      <c r="C36" s="55"/>
      <c r="D36" s="55"/>
      <c r="E36" s="130" t="s">
        <v>84</v>
      </c>
      <c r="F36" s="131"/>
      <c r="G36" s="32"/>
      <c r="H36" s="32"/>
    </row>
    <row r="37" spans="2:8" ht="16.05" customHeight="1" thickBot="1">
      <c r="B37" s="55" t="s">
        <v>59</v>
      </c>
      <c r="C37" s="55"/>
      <c r="D37" s="55"/>
      <c r="E37" s="55"/>
      <c r="F37" s="55"/>
      <c r="G37" s="36" t="str">
        <f>IF(OR(G35="",G36=""),"",IF((G35)&lt;=0,"NR",(G36/G35)))</f>
        <v/>
      </c>
      <c r="H37" s="36" t="str">
        <f>IF(OR(H35="",H36=""),"",IF((H35)&lt;=0,"NR",(H36/H35)))</f>
        <v/>
      </c>
    </row>
    <row r="38" spans="2:8" ht="33" customHeight="1" thickBot="1">
      <c r="B38" s="55" t="s">
        <v>230</v>
      </c>
      <c r="C38" s="55"/>
      <c r="D38" s="55"/>
      <c r="E38" s="55"/>
      <c r="F38" s="55"/>
      <c r="G38" s="35" t="str">
        <f>IF(OR(G35="",G36=""),"",IF((G37)="NR","Áno",IF((G37)&gt;7.5,"Áno","Nie")))</f>
        <v/>
      </c>
      <c r="H38" s="35" t="str">
        <f>IF(OR(H35="",H36=""),"",IF((H37)="NR","Áno",IF((H37)&gt;7.5,"Áno","Nie")))</f>
        <v/>
      </c>
    </row>
    <row r="39" spans="2:8" ht="16.2" thickBot="1">
      <c r="B39" s="52"/>
      <c r="C39" s="52"/>
      <c r="D39" s="52"/>
      <c r="E39" s="52"/>
      <c r="F39" s="52"/>
      <c r="G39" s="52"/>
      <c r="H39" s="52"/>
    </row>
    <row r="40" spans="2:8" ht="16.2" thickBot="1">
      <c r="B40" s="57" t="s">
        <v>65</v>
      </c>
      <c r="C40" s="57"/>
      <c r="D40" s="57"/>
      <c r="E40" s="128" t="s">
        <v>22</v>
      </c>
      <c r="F40" s="129"/>
      <c r="G40" s="19" t="str">
        <f>IF($E$12&gt;1,$E$12,"")</f>
        <v/>
      </c>
      <c r="H40" s="19" t="str">
        <f>IF($E$12&gt;1,$E$12-1,"")</f>
        <v/>
      </c>
    </row>
    <row r="41" spans="2:8" ht="36" customHeight="1" thickBot="1">
      <c r="B41" s="55" t="s">
        <v>163</v>
      </c>
      <c r="C41" s="55"/>
      <c r="D41" s="55"/>
      <c r="E41" s="130" t="s">
        <v>86</v>
      </c>
      <c r="F41" s="131"/>
      <c r="G41" s="32"/>
      <c r="H41" s="32"/>
    </row>
    <row r="42" spans="2:8" ht="16.05" customHeight="1" thickBot="1">
      <c r="B42" s="55" t="s">
        <v>5</v>
      </c>
      <c r="C42" s="55"/>
      <c r="D42" s="55"/>
      <c r="E42" s="130" t="s">
        <v>87</v>
      </c>
      <c r="F42" s="131"/>
      <c r="G42" s="32"/>
      <c r="H42" s="32"/>
    </row>
    <row r="43" spans="2:8" ht="49.95" customHeight="1" thickBot="1">
      <c r="B43" s="58" t="s">
        <v>222</v>
      </c>
      <c r="C43" s="58"/>
      <c r="D43" s="58"/>
      <c r="E43" s="126" t="s">
        <v>88</v>
      </c>
      <c r="F43" s="127"/>
      <c r="G43" s="32"/>
      <c r="H43" s="32"/>
    </row>
    <row r="44" spans="2:8" ht="33" customHeight="1" thickBot="1">
      <c r="B44" s="111" t="s">
        <v>66</v>
      </c>
      <c r="C44" s="112"/>
      <c r="D44" s="112"/>
      <c r="E44" s="55" t="s">
        <v>235</v>
      </c>
      <c r="F44" s="55"/>
      <c r="G44" s="34" t="str">
        <f>IF(OR(G41="",G42="",G43=""),"",IF(G42=0,"Áno","NR"))</f>
        <v/>
      </c>
      <c r="H44" s="34" t="str">
        <f>IF(OR(H41="",H42="",H43=""),"",IF(H42=0,"Áno","NR"))</f>
        <v/>
      </c>
    </row>
    <row r="45" spans="2:8" ht="33" customHeight="1" thickBot="1">
      <c r="B45" s="114"/>
      <c r="C45" s="115"/>
      <c r="D45" s="115"/>
      <c r="E45" s="55" t="s">
        <v>236</v>
      </c>
      <c r="F45" s="55"/>
      <c r="G45" s="35" t="str">
        <f>IF(G44="", "",IF(G44="Áno", "NR", IF((G41+G42+G43)/G42 &lt; 1, "Áno", "Nie")))</f>
        <v/>
      </c>
      <c r="H45" s="35" t="str">
        <f>IF(H44="", "",IF(H44="Áno", "NR", IF((H41+H42+H43)/H42 &lt; 1, "Áno", "Nie")))</f>
        <v/>
      </c>
    </row>
    <row r="46" spans="2:8" ht="16.2" thickBot="1">
      <c r="B46" s="52"/>
      <c r="C46" s="52"/>
      <c r="D46" s="52"/>
      <c r="E46" s="52"/>
      <c r="F46" s="52"/>
      <c r="G46" s="52"/>
      <c r="H46" s="52"/>
    </row>
    <row r="47" spans="2:8" ht="16.95" customHeight="1" thickBot="1">
      <c r="B47" s="56" t="s">
        <v>67</v>
      </c>
      <c r="C47" s="56"/>
      <c r="D47" s="56"/>
      <c r="E47" s="56"/>
      <c r="F47" s="56"/>
      <c r="G47" s="59" t="str">
        <f>IF(OR(G38="",H38="",G44="",H44="",G45="",H45=""),"",IF(AND(G38="Áno",H38="Áno",G45="Áno",H45="Áno"),"Áno",IF(AND(G38="Áno",H38="Áno",G44="Áno",H44="Áno"),"Nie","Nie")))</f>
        <v/>
      </c>
      <c r="H47" s="59"/>
    </row>
    <row r="48" spans="2:8" ht="16.2" thickBot="1">
      <c r="B48" s="52"/>
      <c r="C48" s="52"/>
      <c r="D48" s="52"/>
      <c r="E48" s="52"/>
      <c r="F48" s="52"/>
      <c r="G48" s="52"/>
      <c r="H48" s="52"/>
    </row>
    <row r="49" spans="2:8" ht="34.950000000000003" customHeight="1" thickBot="1">
      <c r="B49" s="56" t="s">
        <v>89</v>
      </c>
      <c r="C49" s="56"/>
      <c r="D49" s="56"/>
      <c r="E49" s="56"/>
      <c r="F49" s="56"/>
      <c r="G49" s="89" t="str">
        <f>IF(AND(G26="",G30="",G47=""),"",IF(OR(G26="Áno",G30="Áno",G47="Áno"),"Je podnikom v ťažkostiach","Nie je podnikom v ťažkostiach"))</f>
        <v/>
      </c>
      <c r="H49" s="89"/>
    </row>
  </sheetData>
  <sheetProtection algorithmName="SHA-512" hashValue="P1zLOI12M5KL6ex1gZ/kwTb6P+Qt3YgV9Sf1NvfZxqVN/OwzqQ8hKrgxW6HG8s9NtqMFTqYsryf+bG/brOX64A==" saltValue="cwHHhW4dBiZ9OVJn9r//rA==" spinCount="100000" sheet="1" objects="1" scenarios="1"/>
  <mergeCells count="75">
    <mergeCell ref="B10:D10"/>
    <mergeCell ref="E10:H10"/>
    <mergeCell ref="B6:H7"/>
    <mergeCell ref="B8:D8"/>
    <mergeCell ref="E8:H8"/>
    <mergeCell ref="B9:D9"/>
    <mergeCell ref="E9:H9"/>
    <mergeCell ref="B17:D17"/>
    <mergeCell ref="E17:H17"/>
    <mergeCell ref="B11:D11"/>
    <mergeCell ref="E11:H11"/>
    <mergeCell ref="B13:D13"/>
    <mergeCell ref="E13:H13"/>
    <mergeCell ref="B14:D14"/>
    <mergeCell ref="E14:H14"/>
    <mergeCell ref="B12:D12"/>
    <mergeCell ref="E12:H12"/>
    <mergeCell ref="B15:D15"/>
    <mergeCell ref="E15:H15"/>
    <mergeCell ref="B16:H16"/>
    <mergeCell ref="B22:D22"/>
    <mergeCell ref="E22:H22"/>
    <mergeCell ref="B18:D18"/>
    <mergeCell ref="E18:H18"/>
    <mergeCell ref="B19:D19"/>
    <mergeCell ref="E19:H19"/>
    <mergeCell ref="E20:H20"/>
    <mergeCell ref="B21:H21"/>
    <mergeCell ref="B20:D20"/>
    <mergeCell ref="B29:D29"/>
    <mergeCell ref="E29:F29"/>
    <mergeCell ref="G29:H29"/>
    <mergeCell ref="B27:H27"/>
    <mergeCell ref="B24:D24"/>
    <mergeCell ref="E24:F24"/>
    <mergeCell ref="G24:H24"/>
    <mergeCell ref="B25:D25"/>
    <mergeCell ref="E25:F25"/>
    <mergeCell ref="G25:H25"/>
    <mergeCell ref="B26:F26"/>
    <mergeCell ref="G26:H26"/>
    <mergeCell ref="B28:D28"/>
    <mergeCell ref="E28:F28"/>
    <mergeCell ref="G28:H28"/>
    <mergeCell ref="B41:D41"/>
    <mergeCell ref="B42:D42"/>
    <mergeCell ref="B30:F30"/>
    <mergeCell ref="G30:H30"/>
    <mergeCell ref="B32:F32"/>
    <mergeCell ref="G32:H32"/>
    <mergeCell ref="B34:D34"/>
    <mergeCell ref="B35:D35"/>
    <mergeCell ref="B31:H31"/>
    <mergeCell ref="B47:F47"/>
    <mergeCell ref="G47:H47"/>
    <mergeCell ref="B46:H46"/>
    <mergeCell ref="B44:D45"/>
    <mergeCell ref="E44:F44"/>
    <mergeCell ref="E45:F45"/>
    <mergeCell ref="B48:H48"/>
    <mergeCell ref="B49:F49"/>
    <mergeCell ref="G49:H49"/>
    <mergeCell ref="E34:F34"/>
    <mergeCell ref="E35:F35"/>
    <mergeCell ref="E36:F36"/>
    <mergeCell ref="E40:F40"/>
    <mergeCell ref="E41:F41"/>
    <mergeCell ref="E42:F42"/>
    <mergeCell ref="E43:F43"/>
    <mergeCell ref="B39:H39"/>
    <mergeCell ref="B43:D43"/>
    <mergeCell ref="B36:D36"/>
    <mergeCell ref="B37:F37"/>
    <mergeCell ref="B38:F38"/>
    <mergeCell ref="B40:D40"/>
  </mergeCells>
  <conditionalFormatting sqref="G26">
    <cfRule type="containsText" dxfId="43" priority="23" operator="containsText" text="Nie">
      <formula>NOT(ISERROR(SEARCH("Nie",G26)))</formula>
    </cfRule>
    <cfRule type="containsText" dxfId="42" priority="24" operator="containsText" text="Áno">
      <formula>NOT(ISERROR(SEARCH("Áno",G26)))</formula>
    </cfRule>
  </conditionalFormatting>
  <conditionalFormatting sqref="G30 G47">
    <cfRule type="containsText" dxfId="41" priority="21" operator="containsText" text="Nie">
      <formula>NOT(ISERROR(SEARCH("Nie",G30)))</formula>
    </cfRule>
    <cfRule type="containsText" dxfId="40" priority="22" operator="containsText" text="Áno">
      <formula>NOT(ISERROR(SEARCH("Áno",G30)))</formula>
    </cfRule>
  </conditionalFormatting>
  <conditionalFormatting sqref="G49">
    <cfRule type="containsText" dxfId="39" priority="5" operator="containsText" text="Nie je podnikom v ťažkostiach">
      <formula>NOT(ISERROR(SEARCH("Nie je podnikom v ťažkostiach",G49)))</formula>
    </cfRule>
    <cfRule type="containsText" dxfId="38" priority="6" operator="containsText" text="Je podnikom v ťažkostiach">
      <formula>NOT(ISERROR(SEARCH("Je podnikom v ťažkostiach",G49)))</formula>
    </cfRule>
  </conditionalFormatting>
  <conditionalFormatting sqref="G24:H24">
    <cfRule type="containsText" dxfId="37" priority="11" operator="containsText" text="NERELEVANTNÉ">
      <formula>NOT(ISERROR(SEARCH("NERELEVANTNÉ",G24)))</formula>
    </cfRule>
    <cfRule type="containsText" dxfId="36" priority="12" operator="containsText" text="RELEVANTNÉ">
      <formula>NOT(ISERROR(SEARCH("RELEVANTNÉ",G24)))</formula>
    </cfRule>
  </conditionalFormatting>
  <conditionalFormatting sqref="G28:H28">
    <cfRule type="containsText" dxfId="35" priority="9" operator="containsText" text="NERELEVANTNÉ">
      <formula>NOT(ISERROR(SEARCH("NERELEVANTNÉ",G28)))</formula>
    </cfRule>
    <cfRule type="containsText" dxfId="34" priority="10" operator="containsText" text="RELEVANTNÉ">
      <formula>NOT(ISERROR(SEARCH("RELEVANTNÉ",G28)))</formula>
    </cfRule>
  </conditionalFormatting>
  <conditionalFormatting sqref="G32:H32">
    <cfRule type="containsText" dxfId="33" priority="7" operator="containsText" text="NERELEVANTNÉ">
      <formula>NOT(ISERROR(SEARCH("NERELEVANTNÉ",G32)))</formula>
    </cfRule>
    <cfRule type="containsText" dxfId="32" priority="8" operator="containsText" text="RELEVANTNÉ">
      <formula>NOT(ISERROR(SEARCH("RELEVANTNÉ",G32)))</formula>
    </cfRule>
  </conditionalFormatting>
  <conditionalFormatting sqref="G35:H36">
    <cfRule type="expression" dxfId="31" priority="19">
      <formula>$E$27="NERELEVANTNÍ"</formula>
    </cfRule>
  </conditionalFormatting>
  <conditionalFormatting sqref="G36:H36">
    <cfRule type="beginsWith" dxfId="30" priority="20" operator="beginsWith" text="RE">
      <formula>LEFT(G36,LEN("RE"))="RE"</formula>
    </cfRule>
  </conditionalFormatting>
  <conditionalFormatting sqref="G38:H38">
    <cfRule type="containsText" dxfId="29" priority="15" operator="containsText" text="Nie">
      <formula>NOT(ISERROR(SEARCH("Nie",G38)))</formula>
    </cfRule>
    <cfRule type="containsText" dxfId="28" priority="16" operator="containsText" text="Áno">
      <formula>NOT(ISERROR(SEARCH("Áno",G38)))</formula>
    </cfRule>
  </conditionalFormatting>
  <conditionalFormatting sqref="G41:H43">
    <cfRule type="expression" dxfId="27" priority="17">
      <formula>$E$27="NERELEVANTNÍ"</formula>
    </cfRule>
  </conditionalFormatting>
  <conditionalFormatting sqref="G42:H42">
    <cfRule type="beginsWith" dxfId="26" priority="18" operator="beginsWith" text="RE">
      <formula>LEFT(G42,LEN("RE"))="RE"</formula>
    </cfRule>
  </conditionalFormatting>
  <conditionalFormatting sqref="G44:H44">
    <cfRule type="containsText" dxfId="25" priority="3" operator="containsText" text="Áno">
      <formula>NOT(ISERROR(SEARCH("Áno",G44)))</formula>
    </cfRule>
    <cfRule type="expression" dxfId="24" priority="4">
      <formula>$E$34="NERELEVANTNÍ"</formula>
    </cfRule>
  </conditionalFormatting>
  <conditionalFormatting sqref="G45:H45">
    <cfRule type="containsText" dxfId="23" priority="1" operator="containsText" text="Nie">
      <formula>NOT(ISERROR(SEARCH("Nie",G45)))</formula>
    </cfRule>
    <cfRule type="containsText" dxfId="22" priority="2" operator="containsText" text="Áno">
      <formula>NOT(ISERROR(SEARCH("Áno",G45)))</formula>
    </cfRule>
  </conditionalFormatting>
  <pageMargins left="0.7" right="0.7" top="0.75" bottom="0.7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Možnosti!$B$32:$B$35</xm:f>
          </x14:formula1>
          <xm:sqref>G29:H29</xm:sqref>
        </x14:dataValidation>
        <x14:dataValidation type="list" allowBlank="1" showInputMessage="1" showErrorMessage="1">
          <x14:formula1>
            <xm:f>Možnosti!$B$23:$B$28</xm:f>
          </x14:formula1>
          <xm:sqref>G25:H25</xm:sqref>
        </x14:dataValidation>
        <x14:dataValidation type="list" allowBlank="1" showInputMessage="1" showErrorMessage="1">
          <x14:formula1>
            <xm:f>Možnosti!$B$18:$B$20</xm:f>
          </x14:formula1>
          <xm:sqref>E20:H20</xm:sqref>
        </x14:dataValidation>
        <x14:dataValidation type="list" allowBlank="1" showInputMessage="1" showErrorMessage="1">
          <x14:formula1>
            <xm:f>Možnosti!$I$12:$I$18</xm:f>
          </x14:formula1>
          <xm:sqref>E19:H19</xm:sqref>
        </x14:dataValidation>
        <x14:dataValidation type="list" allowBlank="1" showInputMessage="1" showErrorMessage="1">
          <x14:formula1>
            <xm:f>Možnosti!$B$2:$B$6</xm:f>
          </x14:formula1>
          <xm:sqref>E17:H17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1</vt:i4>
      </vt:variant>
    </vt:vector>
  </HeadingPairs>
  <TitlesOfParts>
    <vt:vector size="12" baseType="lpstr">
      <vt:lpstr>Úvod</vt:lpstr>
      <vt:lpstr>NAI</vt:lpstr>
      <vt:lpstr>NBI</vt:lpstr>
      <vt:lpstr>NBII</vt:lpstr>
      <vt:lpstr>NBIII</vt:lpstr>
      <vt:lpstr>NPV</vt:lpstr>
      <vt:lpstr>NCI (PO, RO)</vt:lpstr>
      <vt:lpstr>NJÚS</vt:lpstr>
      <vt:lpstr>NCI (NO)</vt:lpstr>
      <vt:lpstr>NCII (NO)</vt:lpstr>
      <vt:lpstr>Možnosti</vt:lpstr>
      <vt:lpstr>Áno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Zeman</dc:creator>
  <cp:lastModifiedBy>Šinská Andrea</cp:lastModifiedBy>
  <dcterms:created xsi:type="dcterms:W3CDTF">2024-05-27T12:59:49Z</dcterms:created>
  <dcterms:modified xsi:type="dcterms:W3CDTF">2025-12-02T08:18:44Z</dcterms:modified>
</cp:coreProperties>
</file>